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55.xml" ContentType="application/vnd.openxmlformats-officedocument.drawing+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rushi\Downloads\"/>
    </mc:Choice>
  </mc:AlternateContent>
  <xr:revisionPtr revIDLastSave="0" documentId="13_ncr:1_{18932883-24A8-48D5-BF83-70883C7EE4BB}" xr6:coauthVersionLast="47" xr6:coauthVersionMax="47" xr10:uidLastSave="{00000000-0000-0000-0000-000000000000}"/>
  <bookViews>
    <workbookView xWindow="-120" yWindow="-120" windowWidth="20640" windowHeight="11160" firstSheet="149" activeTab="151" xr2:uid="{EAC116F2-D257-4308-B3E1-626B33CB1430}"/>
  </bookViews>
  <sheets>
    <sheet name="Instructions" sheetId="6" r:id="rId1"/>
    <sheet name="CAT 740" sheetId="1" r:id="rId2"/>
    <sheet name="CAT 740 (2)" sheetId="41" r:id="rId3"/>
    <sheet name="CAT 740 (3)" sheetId="42" r:id="rId4"/>
    <sheet name="CAT 422E" sheetId="7" r:id="rId5"/>
    <sheet name="CAT 422F" sheetId="8" r:id="rId6"/>
    <sheet name="CAT 390DL" sheetId="9" r:id="rId7"/>
    <sheet name="CAT 390DL UNDERCARRIAGE" sheetId="27" r:id="rId8"/>
    <sheet name="CAT 385CL" sheetId="10" r:id="rId9"/>
    <sheet name="CAT DP30NT Forklift" sheetId="162" r:id="rId10"/>
    <sheet name="CAT DP30NT Forklift (2)" sheetId="163" r:id="rId11"/>
    <sheet name="CAT C32 Genset" sheetId="14" r:id="rId12"/>
    <sheet name="CAT C32 Genset (2)" sheetId="43" r:id="rId13"/>
    <sheet name="CAT DE110E2 Genset" sheetId="15" r:id="rId14"/>
    <sheet name="CAT DE110E2 Genset (2)" sheetId="44" r:id="rId15"/>
    <sheet name="CAT DE110E2 Genset (3)" sheetId="45" r:id="rId16"/>
    <sheet name="CAT DE110E2 Genset (4)" sheetId="46" r:id="rId17"/>
    <sheet name="CAT DE275E0 Genset" sheetId="16" r:id="rId18"/>
    <sheet name="CAT DE275E0 Genset (2)" sheetId="47" r:id="rId19"/>
    <sheet name="CAT DE330E0 Genset" sheetId="17" r:id="rId20"/>
    <sheet name="CAT DE330E0 Genset (2)" sheetId="48" r:id="rId21"/>
    <sheet name="CAT DE330E0 Genset (3)" sheetId="49" r:id="rId22"/>
    <sheet name="CAT DE330E0 Genset (4)" sheetId="50" r:id="rId23"/>
    <sheet name="CAT DE550E0 Genset" sheetId="19" r:id="rId24"/>
    <sheet name="CAT DE550E0 Genset (2)" sheetId="51" r:id="rId25"/>
    <sheet name="CAT DE550E0 Genset (3)" sheetId="52" r:id="rId26"/>
    <sheet name="CAT DE550E0 Genset (4)" sheetId="53" r:id="rId27"/>
    <sheet name="CAT DE550E0 Genset (5)" sheetId="54" r:id="rId28"/>
    <sheet name="CAT DE550E0 Genset (6)" sheetId="55" r:id="rId29"/>
    <sheet name="CAT DE550E0 Genset (7)" sheetId="56" r:id="rId30"/>
    <sheet name="CAT C-18 Genset" sheetId="20" r:id="rId31"/>
    <sheet name="CAT DE110E0 Genset" sheetId="21" r:id="rId32"/>
    <sheet name="CAT DE110E0 Genset (2)" sheetId="57" r:id="rId33"/>
    <sheet name="CAT DE110E0 Genset (3)" sheetId="58" r:id="rId34"/>
    <sheet name="CAT 3412STA Genset" sheetId="22" r:id="rId35"/>
    <sheet name="CAT 3412STA Genset (2)" sheetId="59" r:id="rId36"/>
    <sheet name="CAT 3412STA Genset (3)" sheetId="60" r:id="rId37"/>
    <sheet name="CAT 3412STA Genset (4)" sheetId="61" r:id="rId38"/>
    <sheet name="CAT 3412STA Genset (5)" sheetId="62" r:id="rId39"/>
    <sheet name="CAT 3412STA Genset (6)" sheetId="63" r:id="rId40"/>
    <sheet name="CAT 216B3 Skid Loader" sheetId="23" r:id="rId41"/>
    <sheet name="CAT 216B3 Skid Loader (2)" sheetId="64" r:id="rId42"/>
    <sheet name="CAT 216B3 Skid Loader (3)" sheetId="65" r:id="rId43"/>
    <sheet name="CAT 216B3 Skid Loader (4)" sheetId="66" r:id="rId44"/>
    <sheet name="CAT 216B3 Skid Loader (5)" sheetId="67" r:id="rId45"/>
    <sheet name="CAT 216B3 (6)" sheetId="68" r:id="rId46"/>
    <sheet name="CAT 216B3 (7)" sheetId="74" r:id="rId47"/>
    <sheet name="CAT 216B3 (8)" sheetId="75" r:id="rId48"/>
    <sheet name="CAT 216B3 (9)" sheetId="76" r:id="rId49"/>
    <sheet name="CAT 216B3 (10)" sheetId="77" r:id="rId50"/>
    <sheet name="CAT 216B3 (11)" sheetId="78" r:id="rId51"/>
    <sheet name="CAT 226B SKID STEER" sheetId="24" r:id="rId52"/>
    <sheet name="CAT 226B (2)" sheetId="69" r:id="rId53"/>
    <sheet name="CAT 226B (3)" sheetId="70" r:id="rId54"/>
    <sheet name="CAT 226B (4)" sheetId="71" r:id="rId55"/>
    <sheet name="CAT 226B (5)" sheetId="72" r:id="rId56"/>
    <sheet name="CAT 226B (6)" sheetId="73" r:id="rId57"/>
    <sheet name="CAT 226B3" sheetId="25" r:id="rId58"/>
    <sheet name="CAT TH417" sheetId="26" r:id="rId59"/>
    <sheet name="KOMATSU HM400-3R" sheetId="40" r:id="rId60"/>
    <sheet name="KOMATSU HM400-3R (2)" sheetId="79" r:id="rId61"/>
    <sheet name="KOMATSU HM400-3R (3)" sheetId="80" r:id="rId62"/>
    <sheet name="KOMATSU HM400-3R (4)" sheetId="81" r:id="rId63"/>
    <sheet name="KOMATSU D155A-6R" sheetId="39" r:id="rId64"/>
    <sheet name="KOMATSU PC850SE-8R1" sheetId="38" r:id="rId65"/>
    <sheet name="KOMATSU PC850SE-8R1 (2)" sheetId="82" r:id="rId66"/>
    <sheet name="KOMATSU PC850SE-8R1 (3)" sheetId="83" r:id="rId67"/>
    <sheet name="KOMATSU PC850SE-8R1 (4)" sheetId="84" r:id="rId68"/>
    <sheet name="KOMATSU PC850SE-8R1 (5)" sheetId="86" r:id="rId69"/>
    <sheet name="KOMATSU PC1250-8" sheetId="37" r:id="rId70"/>
    <sheet name="KOMATSU PC1250-7" sheetId="36" r:id="rId71"/>
    <sheet name="KOMATSU PC400LC-8R" sheetId="35" r:id="rId72"/>
    <sheet name="KOMATSU PC400LC-8R (2)" sheetId="87" r:id="rId73"/>
    <sheet name="KOMATSU WA600-6R" sheetId="28" r:id="rId74"/>
    <sheet name="KOMATSU WA600-6R (2)" sheetId="89" r:id="rId75"/>
    <sheet name="KOMATSU WA600-6R (3)" sheetId="90" r:id="rId76"/>
    <sheet name="KOMATSU WA600-6R (4)" sheetId="91" r:id="rId77"/>
    <sheet name="KOMATSU WA500-6" sheetId="29" r:id="rId78"/>
    <sheet name="KOMATSU WA500-6 (2)" sheetId="88" r:id="rId79"/>
    <sheet name="CASE JX75T" sheetId="30" r:id="rId80"/>
    <sheet name="CASE JX75T (2)" sheetId="92" r:id="rId81"/>
    <sheet name="CASE JX75T (3)" sheetId="93" r:id="rId82"/>
    <sheet name="CASE S150" sheetId="31" r:id="rId83"/>
    <sheet name="CASE S130" sheetId="32" r:id="rId84"/>
    <sheet name="CASE TX170-45" sheetId="33" r:id="rId85"/>
    <sheet name="CASE TX170-45 (2)" sheetId="94" r:id="rId86"/>
    <sheet name="CASE TX170-45 (3)" sheetId="95" r:id="rId87"/>
    <sheet name="CASE TX170-45 (4)" sheetId="96" r:id="rId88"/>
    <sheet name="CASE TX170-45 (5)" sheetId="97" r:id="rId89"/>
    <sheet name="CASE TX170-45 (6)" sheetId="98" r:id="rId90"/>
    <sheet name="CASE TX170-45 (7)" sheetId="99" r:id="rId91"/>
    <sheet name="CASE TX170-45 (8)" sheetId="100" r:id="rId92"/>
    <sheet name="CASE TX170-45 (9)" sheetId="101" r:id="rId93"/>
    <sheet name="CASE TX170-45 (10)" sheetId="102" r:id="rId94"/>
    <sheet name="CASE 821F" sheetId="34" r:id="rId95"/>
    <sheet name="ZOOMLION ZAT2000" sheetId="103" r:id="rId96"/>
    <sheet name="ZOOMLION QY80" sheetId="104" r:id="rId97"/>
    <sheet name="ZOOMLION QY55" sheetId="105" r:id="rId98"/>
    <sheet name="ZOOMLION QY55 (2)" sheetId="106" r:id="rId99"/>
    <sheet name="ZOOMLION FD30" sheetId="107" r:id="rId100"/>
    <sheet name="ZOOMLION FD30 PART2" sheetId="108" r:id="rId101"/>
    <sheet name="ZOOMLION FD30 (2)" sheetId="109" r:id="rId102"/>
    <sheet name="ZOOMLION FD30 (2) PART 2" sheetId="110" r:id="rId103"/>
    <sheet name="ZOOMLION FD30 (3) PART 1" sheetId="111" r:id="rId104"/>
    <sheet name="ZOOMLION FD30 (3) PART 2" sheetId="112" r:id="rId105"/>
    <sheet name="SANY SRC550H Mobile Crane" sheetId="148" r:id="rId106"/>
    <sheet name="SANY SRC550H Mobile Crane (2)" sheetId="149" r:id="rId107"/>
    <sheet name="SANY 1256A Telehandler" sheetId="113" r:id="rId108"/>
    <sheet name="SANY 1256A Telehandler (2)" sheetId="118" r:id="rId109"/>
    <sheet name="SANY 1256A Telehandler (3)" sheetId="119" r:id="rId110"/>
    <sheet name="SANY 1256A Telehandler (4)" sheetId="120" r:id="rId111"/>
    <sheet name="SANY 1256A Telehandler (5)" sheetId="121" r:id="rId112"/>
    <sheet name="SANY 1256A (6)" sheetId="122" r:id="rId113"/>
    <sheet name="SANY 1256A Telehandler (7)" sheetId="123" r:id="rId114"/>
    <sheet name="SANY 1256A Telehandler (8)" sheetId="124" r:id="rId115"/>
    <sheet name="SANY 1256A Telehandler (9)" sheetId="125" r:id="rId116"/>
    <sheet name="SANY 1256A Telehandler (10)" sheetId="126" r:id="rId117"/>
    <sheet name="SANY 1256A Telehandler (11)" sheetId="127" r:id="rId118"/>
    <sheet name="SANY 1256A Telehandler (12)" sheetId="128" r:id="rId119"/>
    <sheet name="SANY 1256A Telehandler (13)" sheetId="129" r:id="rId120"/>
    <sheet name="SANY 1256A Telehandler (14)" sheetId="130" r:id="rId121"/>
    <sheet name="SANY 1256A Telehandler (15)" sheetId="131" r:id="rId122"/>
    <sheet name="SANY 1256A Telehandler (16)" sheetId="132" r:id="rId123"/>
    <sheet name="SANY 1256A Telehandler (17)" sheetId="133" r:id="rId124"/>
    <sheet name="SANY 1256A Telehandler (18)" sheetId="134" r:id="rId125"/>
    <sheet name="SANY 1256A Telehandler (19)" sheetId="135" r:id="rId126"/>
    <sheet name="SANY SRC600C Mobile Crane" sheetId="117" r:id="rId127"/>
    <sheet name="SANY SRC900C Mobile Crane" sheetId="116" r:id="rId128"/>
    <sheet name="SANY SRC900C Mobile Crane (2)" sheetId="136" r:id="rId129"/>
    <sheet name="SANY SRC900C Mobile Crane (3)" sheetId="137" r:id="rId130"/>
    <sheet name="SANY SRC900C Mobile Crane (4)" sheetId="138" r:id="rId131"/>
    <sheet name="SANY SRC900C Mobile Crane (5)" sheetId="139" r:id="rId132"/>
    <sheet name="SANY SRC900C Mobile Crane (6)" sheetId="140" r:id="rId133"/>
    <sheet name="SANY SRC900C Mobile Crane (7)" sheetId="141" r:id="rId134"/>
    <sheet name="SANY SRC900C Mobile Crane (8)" sheetId="142" r:id="rId135"/>
    <sheet name="SANY SRC900C Mobile Crane (9)" sheetId="143" r:id="rId136"/>
    <sheet name="SANY SRC900C Mobile Crane (10)" sheetId="144" r:id="rId137"/>
    <sheet name="SANY SRC900C Mobile Crane (11)" sheetId="145" r:id="rId138"/>
    <sheet name="SANY SRC900C Mobile Crane (12)" sheetId="146" r:id="rId139"/>
    <sheet name="SANY SRC900C Mobile Crane (13)" sheetId="147" r:id="rId140"/>
    <sheet name="SANY SYG5180THB 300C-8" sheetId="156" r:id="rId141"/>
    <sheet name="SANY SY306-6W" sheetId="150" r:id="rId142"/>
    <sheet name="SANY SY306-6W (2)" sheetId="151" r:id="rId143"/>
    <sheet name="SANY SY306-6W (3)" sheetId="152" r:id="rId144"/>
    <sheet name="SANY SY306-6W (4)" sheetId="153" r:id="rId145"/>
    <sheet name="SANY SY306-6W (5)" sheetId="154" r:id="rId146"/>
    <sheet name="SANY SY306-6W (6)" sheetId="155" r:id="rId147"/>
    <sheet name="SANY SAC1100S" sheetId="157" r:id="rId148"/>
    <sheet name="SANY SAC1100S (2)" sheetId="158" r:id="rId149"/>
    <sheet name="SANY SAC1100S (3)" sheetId="159" r:id="rId150"/>
    <sheet name="SANY SAC1100S (4)" sheetId="160" r:id="rId151"/>
    <sheet name="SANY SAC1100S (5)" sheetId="161" r:id="rId152"/>
    <sheet name="RFQ" sheetId="2" r:id="rId153"/>
    <sheet name="QUOTE" sheetId="4" r:id="rId154"/>
    <sheet name="SERVICE QUOTE" sheetId="5" r:id="rId15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63" l="1"/>
  <c r="P8" i="163"/>
  <c r="D15" i="163"/>
  <c r="G17" i="163"/>
  <c r="H17" i="163"/>
  <c r="R17" i="163"/>
  <c r="G18" i="163"/>
  <c r="H18" i="163"/>
  <c r="J18" i="163"/>
  <c r="K18" i="163"/>
  <c r="R18" i="163"/>
  <c r="U18" i="163"/>
  <c r="G19" i="163"/>
  <c r="H19" i="163"/>
  <c r="J19" i="163"/>
  <c r="K19" i="163"/>
  <c r="L19" i="163" s="1"/>
  <c r="T19" i="163" s="1"/>
  <c r="S19" i="163" s="1"/>
  <c r="R19" i="163"/>
  <c r="U19" i="163"/>
  <c r="G20" i="163"/>
  <c r="H20" i="163"/>
  <c r="J20" i="163"/>
  <c r="K20" i="163"/>
  <c r="L20" i="163" s="1"/>
  <c r="T20" i="163" s="1"/>
  <c r="S20" i="163" s="1"/>
  <c r="R20" i="163"/>
  <c r="U20" i="163"/>
  <c r="G21" i="163"/>
  <c r="H21" i="163"/>
  <c r="J21" i="163"/>
  <c r="K21" i="163"/>
  <c r="L21" i="163"/>
  <c r="T21" i="163" s="1"/>
  <c r="S21" i="163" s="1"/>
  <c r="R21" i="163"/>
  <c r="U21" i="163"/>
  <c r="V21" i="163"/>
  <c r="G22" i="163"/>
  <c r="H22" i="163"/>
  <c r="J22" i="163"/>
  <c r="K22" i="163"/>
  <c r="U22" i="163" s="1"/>
  <c r="L22" i="163"/>
  <c r="T22" i="163" s="1"/>
  <c r="S22" i="163" s="1"/>
  <c r="R22" i="163"/>
  <c r="V22" i="163"/>
  <c r="G23" i="163"/>
  <c r="H23" i="163"/>
  <c r="J23" i="163"/>
  <c r="K23" i="163"/>
  <c r="L23" i="163" s="1"/>
  <c r="T23" i="163" s="1"/>
  <c r="S23" i="163" s="1"/>
  <c r="R23" i="163"/>
  <c r="U23" i="163"/>
  <c r="G24" i="163"/>
  <c r="H24" i="163"/>
  <c r="J24" i="163"/>
  <c r="K24" i="163"/>
  <c r="L24" i="163" s="1"/>
  <c r="T24" i="163" s="1"/>
  <c r="S24" i="163" s="1"/>
  <c r="R24" i="163"/>
  <c r="U24" i="163"/>
  <c r="G25" i="163"/>
  <c r="H25" i="163"/>
  <c r="J25" i="163"/>
  <c r="K25" i="163"/>
  <c r="L25" i="163"/>
  <c r="T25" i="163" s="1"/>
  <c r="S25" i="163" s="1"/>
  <c r="R25" i="163"/>
  <c r="U25" i="163"/>
  <c r="V25" i="163"/>
  <c r="G26" i="163"/>
  <c r="H26" i="163"/>
  <c r="J26" i="163"/>
  <c r="K26" i="163"/>
  <c r="U26" i="163" s="1"/>
  <c r="L26" i="163"/>
  <c r="T26" i="163" s="1"/>
  <c r="S26" i="163" s="1"/>
  <c r="R26" i="163"/>
  <c r="V26" i="163"/>
  <c r="G27" i="163"/>
  <c r="H27" i="163"/>
  <c r="J27" i="163"/>
  <c r="K27" i="163"/>
  <c r="L27" i="163" s="1"/>
  <c r="T27" i="163" s="1"/>
  <c r="S27" i="163" s="1"/>
  <c r="R27" i="163"/>
  <c r="U27" i="163"/>
  <c r="G28" i="163"/>
  <c r="H28" i="163"/>
  <c r="J28" i="163"/>
  <c r="K28" i="163"/>
  <c r="L28" i="163" s="1"/>
  <c r="T28" i="163" s="1"/>
  <c r="S28" i="163" s="1"/>
  <c r="R28" i="163"/>
  <c r="U28" i="163"/>
  <c r="G29" i="163"/>
  <c r="H29" i="163"/>
  <c r="J29" i="163"/>
  <c r="K29" i="163"/>
  <c r="L29" i="163"/>
  <c r="T29" i="163" s="1"/>
  <c r="S29" i="163" s="1"/>
  <c r="R29" i="163"/>
  <c r="U29" i="163"/>
  <c r="V29" i="163"/>
  <c r="G30" i="163"/>
  <c r="H30" i="163"/>
  <c r="J30" i="163"/>
  <c r="K30" i="163"/>
  <c r="U30" i="163" s="1"/>
  <c r="L30" i="163"/>
  <c r="T30" i="163" s="1"/>
  <c r="S30" i="163" s="1"/>
  <c r="R30" i="163"/>
  <c r="V30" i="163"/>
  <c r="G31" i="163"/>
  <c r="H31" i="163"/>
  <c r="J31" i="163"/>
  <c r="K31" i="163"/>
  <c r="L31" i="163" s="1"/>
  <c r="T31" i="163" s="1"/>
  <c r="S31" i="163" s="1"/>
  <c r="R31" i="163"/>
  <c r="U31" i="163"/>
  <c r="G32" i="163"/>
  <c r="H32" i="163"/>
  <c r="J32" i="163"/>
  <c r="K32" i="163"/>
  <c r="L32" i="163" s="1"/>
  <c r="T32" i="163" s="1"/>
  <c r="S32" i="163" s="1"/>
  <c r="R32" i="163"/>
  <c r="U32" i="163"/>
  <c r="G33" i="163"/>
  <c r="H33" i="163"/>
  <c r="J33" i="163"/>
  <c r="K33" i="163"/>
  <c r="L33" i="163"/>
  <c r="T33" i="163" s="1"/>
  <c r="S33" i="163" s="1"/>
  <c r="R33" i="163"/>
  <c r="U33" i="163"/>
  <c r="V33" i="163"/>
  <c r="G34" i="163"/>
  <c r="H34" i="163"/>
  <c r="J34" i="163"/>
  <c r="K34" i="163"/>
  <c r="L34" i="163"/>
  <c r="T34" i="163" s="1"/>
  <c r="S34" i="163" s="1"/>
  <c r="R34" i="163"/>
  <c r="U34" i="163"/>
  <c r="V34" i="163"/>
  <c r="G35" i="163"/>
  <c r="H35" i="163"/>
  <c r="J35" i="163"/>
  <c r="K35" i="163"/>
  <c r="L35" i="163" s="1"/>
  <c r="T35" i="163" s="1"/>
  <c r="S35" i="163" s="1"/>
  <c r="R35" i="163"/>
  <c r="U35" i="163"/>
  <c r="G36" i="163"/>
  <c r="H36" i="163"/>
  <c r="J36" i="163"/>
  <c r="K36" i="163"/>
  <c r="L36" i="163" s="1"/>
  <c r="T36" i="163" s="1"/>
  <c r="S36" i="163" s="1"/>
  <c r="R36" i="163"/>
  <c r="U36" i="163"/>
  <c r="G37" i="163"/>
  <c r="H37" i="163"/>
  <c r="J37" i="163"/>
  <c r="K37" i="163"/>
  <c r="L37" i="163"/>
  <c r="T37" i="163" s="1"/>
  <c r="S37" i="163" s="1"/>
  <c r="R37" i="163"/>
  <c r="U37" i="163"/>
  <c r="V37" i="163"/>
  <c r="G38" i="163"/>
  <c r="H38" i="163"/>
  <c r="J38" i="163"/>
  <c r="K38" i="163"/>
  <c r="U38" i="163" s="1"/>
  <c r="L38" i="163"/>
  <c r="T38" i="163" s="1"/>
  <c r="S38" i="163" s="1"/>
  <c r="R38" i="163"/>
  <c r="V38" i="163"/>
  <c r="G39" i="163"/>
  <c r="H39" i="163"/>
  <c r="J39" i="163"/>
  <c r="K39" i="163"/>
  <c r="L39" i="163" s="1"/>
  <c r="T39" i="163" s="1"/>
  <c r="S39" i="163" s="1"/>
  <c r="R39" i="163"/>
  <c r="U39" i="163"/>
  <c r="G40" i="163"/>
  <c r="H40" i="163"/>
  <c r="J40" i="163"/>
  <c r="K40" i="163"/>
  <c r="L40" i="163" s="1"/>
  <c r="T40" i="163" s="1"/>
  <c r="S40" i="163" s="1"/>
  <c r="R40" i="163"/>
  <c r="U40" i="163"/>
  <c r="G41" i="163"/>
  <c r="H41" i="163"/>
  <c r="J41" i="163"/>
  <c r="K41" i="163"/>
  <c r="L41" i="163"/>
  <c r="T41" i="163" s="1"/>
  <c r="S41" i="163" s="1"/>
  <c r="R41" i="163"/>
  <c r="U41" i="163"/>
  <c r="V41" i="163"/>
  <c r="G42" i="163"/>
  <c r="H42" i="163"/>
  <c r="J42" i="163"/>
  <c r="R42" i="163"/>
  <c r="K42" i="163" s="1"/>
  <c r="L42" i="163" s="1"/>
  <c r="T42" i="163"/>
  <c r="S42" i="163" s="1"/>
  <c r="G43" i="163"/>
  <c r="H43" i="163"/>
  <c r="J43" i="163"/>
  <c r="K43" i="163"/>
  <c r="L43" i="163"/>
  <c r="T43" i="163" s="1"/>
  <c r="S43" i="163" s="1"/>
  <c r="R43" i="163"/>
  <c r="U43" i="163"/>
  <c r="V43" i="163"/>
  <c r="G44" i="163"/>
  <c r="H44" i="163"/>
  <c r="J44" i="163"/>
  <c r="K44" i="163"/>
  <c r="U44" i="163" s="1"/>
  <c r="L44" i="163"/>
  <c r="T44" i="163" s="1"/>
  <c r="S44" i="163" s="1"/>
  <c r="R44" i="163"/>
  <c r="V44" i="163"/>
  <c r="G45" i="163"/>
  <c r="H45" i="163"/>
  <c r="J45" i="163"/>
  <c r="K45" i="163"/>
  <c r="L45" i="163" s="1"/>
  <c r="T45" i="163" s="1"/>
  <c r="S45" i="163" s="1"/>
  <c r="R45" i="163"/>
  <c r="G46" i="163"/>
  <c r="H46" i="163"/>
  <c r="J46" i="163"/>
  <c r="K46" i="163"/>
  <c r="L46" i="163" s="1"/>
  <c r="T46" i="163" s="1"/>
  <c r="S46" i="163" s="1"/>
  <c r="R46" i="163"/>
  <c r="U46" i="163"/>
  <c r="G47" i="163"/>
  <c r="H47" i="163"/>
  <c r="J47" i="163"/>
  <c r="K47" i="163"/>
  <c r="L47" i="163"/>
  <c r="T47" i="163" s="1"/>
  <c r="S47" i="163" s="1"/>
  <c r="R47" i="163"/>
  <c r="U47" i="163"/>
  <c r="V47" i="163"/>
  <c r="G48" i="163"/>
  <c r="H48" i="163"/>
  <c r="J48" i="163"/>
  <c r="K48" i="163"/>
  <c r="U48" i="163" s="1"/>
  <c r="L48" i="163"/>
  <c r="T48" i="163" s="1"/>
  <c r="S48" i="163" s="1"/>
  <c r="R48" i="163"/>
  <c r="V48" i="163"/>
  <c r="E49" i="163"/>
  <c r="P10" i="163" s="1"/>
  <c r="F49" i="163"/>
  <c r="G49" i="163"/>
  <c r="H49" i="163"/>
  <c r="P2" i="163" s="1"/>
  <c r="J49" i="163"/>
  <c r="Q49" i="163"/>
  <c r="R49" i="163"/>
  <c r="P1" i="162"/>
  <c r="P8" i="162"/>
  <c r="D15" i="162"/>
  <c r="G17" i="162"/>
  <c r="H17" i="162"/>
  <c r="R17" i="162"/>
  <c r="G18" i="162"/>
  <c r="H18" i="162"/>
  <c r="J18" i="162"/>
  <c r="K18" i="162"/>
  <c r="L18" i="162" s="1"/>
  <c r="R18" i="162"/>
  <c r="G19" i="162"/>
  <c r="H19" i="162"/>
  <c r="J19" i="162"/>
  <c r="K19" i="162"/>
  <c r="L19" i="162" s="1"/>
  <c r="T19" i="162" s="1"/>
  <c r="S19" i="162" s="1"/>
  <c r="R19" i="162"/>
  <c r="U19" i="162"/>
  <c r="G20" i="162"/>
  <c r="H20" i="162"/>
  <c r="J20" i="162"/>
  <c r="K20" i="162"/>
  <c r="L20" i="162" s="1"/>
  <c r="T20" i="162" s="1"/>
  <c r="S20" i="162" s="1"/>
  <c r="R20" i="162"/>
  <c r="U20" i="162"/>
  <c r="G21" i="162"/>
  <c r="H21" i="162"/>
  <c r="J21" i="162"/>
  <c r="K21" i="162"/>
  <c r="L21" i="162"/>
  <c r="T21" i="162" s="1"/>
  <c r="S21" i="162" s="1"/>
  <c r="R21" i="162"/>
  <c r="U21" i="162"/>
  <c r="V21" i="162"/>
  <c r="G22" i="162"/>
  <c r="H22" i="162"/>
  <c r="J22" i="162"/>
  <c r="K22" i="162"/>
  <c r="L22" i="162" s="1"/>
  <c r="T22" i="162" s="1"/>
  <c r="S22" i="162" s="1"/>
  <c r="R22" i="162"/>
  <c r="U22" i="162"/>
  <c r="G23" i="162"/>
  <c r="H23" i="162"/>
  <c r="J23" i="162"/>
  <c r="K23" i="162"/>
  <c r="L23" i="162" s="1"/>
  <c r="T23" i="162" s="1"/>
  <c r="S23" i="162" s="1"/>
  <c r="R23" i="162"/>
  <c r="U23" i="162"/>
  <c r="G24" i="162"/>
  <c r="H24" i="162"/>
  <c r="J24" i="162"/>
  <c r="K24" i="162"/>
  <c r="L24" i="162" s="1"/>
  <c r="T24" i="162" s="1"/>
  <c r="S24" i="162" s="1"/>
  <c r="R24" i="162"/>
  <c r="U24" i="162"/>
  <c r="G25" i="162"/>
  <c r="H25" i="162"/>
  <c r="J25" i="162"/>
  <c r="K25" i="162"/>
  <c r="L25" i="162"/>
  <c r="T25" i="162" s="1"/>
  <c r="S25" i="162" s="1"/>
  <c r="R25" i="162"/>
  <c r="U25" i="162"/>
  <c r="V25" i="162"/>
  <c r="G26" i="162"/>
  <c r="H26" i="162"/>
  <c r="J26" i="162"/>
  <c r="K26" i="162"/>
  <c r="L26" i="162" s="1"/>
  <c r="T26" i="162" s="1"/>
  <c r="S26" i="162" s="1"/>
  <c r="R26" i="162"/>
  <c r="U26" i="162"/>
  <c r="G27" i="162"/>
  <c r="H27" i="162"/>
  <c r="J27" i="162"/>
  <c r="K27" i="162"/>
  <c r="L27" i="162"/>
  <c r="R27" i="162"/>
  <c r="T27" i="162"/>
  <c r="S27" i="162" s="1"/>
  <c r="U27" i="162"/>
  <c r="V27" i="162"/>
  <c r="G28" i="162"/>
  <c r="H28" i="162"/>
  <c r="J28" i="162"/>
  <c r="K28" i="162"/>
  <c r="L28" i="162" s="1"/>
  <c r="T28" i="162" s="1"/>
  <c r="S28" i="162" s="1"/>
  <c r="R28" i="162"/>
  <c r="U28" i="162"/>
  <c r="G29" i="162"/>
  <c r="H29" i="162"/>
  <c r="J29" i="162"/>
  <c r="K29" i="162"/>
  <c r="L29" i="162"/>
  <c r="T29" i="162" s="1"/>
  <c r="S29" i="162" s="1"/>
  <c r="R29" i="162"/>
  <c r="U29" i="162"/>
  <c r="V29" i="162"/>
  <c r="G30" i="162"/>
  <c r="H30" i="162"/>
  <c r="J30" i="162"/>
  <c r="K30" i="162"/>
  <c r="L30" i="162" s="1"/>
  <c r="T30" i="162" s="1"/>
  <c r="S30" i="162" s="1"/>
  <c r="R30" i="162"/>
  <c r="U30" i="162"/>
  <c r="G31" i="162"/>
  <c r="H31" i="162"/>
  <c r="J31" i="162"/>
  <c r="K31" i="162"/>
  <c r="L31" i="162"/>
  <c r="R31" i="162"/>
  <c r="T31" i="162"/>
  <c r="S31" i="162" s="1"/>
  <c r="U31" i="162"/>
  <c r="V31" i="162"/>
  <c r="G32" i="162"/>
  <c r="H32" i="162"/>
  <c r="J32" i="162"/>
  <c r="K32" i="162"/>
  <c r="L32" i="162" s="1"/>
  <c r="T32" i="162" s="1"/>
  <c r="S32" i="162" s="1"/>
  <c r="R32" i="162"/>
  <c r="U32" i="162"/>
  <c r="G33" i="162"/>
  <c r="H33" i="162"/>
  <c r="J33" i="162"/>
  <c r="K33" i="162"/>
  <c r="L33" i="162"/>
  <c r="T33" i="162" s="1"/>
  <c r="S33" i="162" s="1"/>
  <c r="R33" i="162"/>
  <c r="U33" i="162"/>
  <c r="V33" i="162"/>
  <c r="G34" i="162"/>
  <c r="H34" i="162"/>
  <c r="J34" i="162"/>
  <c r="K34" i="162"/>
  <c r="L34" i="162" s="1"/>
  <c r="T34" i="162" s="1"/>
  <c r="S34" i="162" s="1"/>
  <c r="R34" i="162"/>
  <c r="U34" i="162"/>
  <c r="G35" i="162"/>
  <c r="H35" i="162"/>
  <c r="J35" i="162"/>
  <c r="K35" i="162"/>
  <c r="L35" i="162"/>
  <c r="R35" i="162"/>
  <c r="T35" i="162"/>
  <c r="S35" i="162" s="1"/>
  <c r="U35" i="162"/>
  <c r="V35" i="162"/>
  <c r="G36" i="162"/>
  <c r="H36" i="162"/>
  <c r="J36" i="162"/>
  <c r="K36" i="162"/>
  <c r="L36" i="162" s="1"/>
  <c r="T36" i="162" s="1"/>
  <c r="S36" i="162" s="1"/>
  <c r="R36" i="162"/>
  <c r="U36" i="162"/>
  <c r="G37" i="162"/>
  <c r="H37" i="162"/>
  <c r="J37" i="162"/>
  <c r="K37" i="162"/>
  <c r="L37" i="162"/>
  <c r="T37" i="162" s="1"/>
  <c r="S37" i="162" s="1"/>
  <c r="R37" i="162"/>
  <c r="U37" i="162"/>
  <c r="V37" i="162"/>
  <c r="G38" i="162"/>
  <c r="H38" i="162"/>
  <c r="J38" i="162"/>
  <c r="K38" i="162"/>
  <c r="L38" i="162" s="1"/>
  <c r="T38" i="162" s="1"/>
  <c r="S38" i="162" s="1"/>
  <c r="R38" i="162"/>
  <c r="U38" i="162"/>
  <c r="G39" i="162"/>
  <c r="H39" i="162"/>
  <c r="J39" i="162"/>
  <c r="K39" i="162"/>
  <c r="L39" i="162"/>
  <c r="R39" i="162"/>
  <c r="T39" i="162"/>
  <c r="S39" i="162" s="1"/>
  <c r="U39" i="162"/>
  <c r="V39" i="162"/>
  <c r="G40" i="162"/>
  <c r="H40" i="162"/>
  <c r="J40" i="162"/>
  <c r="K40" i="162"/>
  <c r="L40" i="162" s="1"/>
  <c r="T40" i="162" s="1"/>
  <c r="S40" i="162" s="1"/>
  <c r="R40" i="162"/>
  <c r="U40" i="162"/>
  <c r="G41" i="162"/>
  <c r="H41" i="162"/>
  <c r="J41" i="162"/>
  <c r="K41" i="162"/>
  <c r="L41" i="162"/>
  <c r="T41" i="162" s="1"/>
  <c r="S41" i="162" s="1"/>
  <c r="R41" i="162"/>
  <c r="U41" i="162"/>
  <c r="V41" i="162"/>
  <c r="G42" i="162"/>
  <c r="H42" i="162"/>
  <c r="J42" i="162"/>
  <c r="R42" i="162"/>
  <c r="K42" i="162" s="1"/>
  <c r="L42" i="162" s="1"/>
  <c r="T42" i="162" s="1"/>
  <c r="S42" i="162" s="1"/>
  <c r="G43" i="162"/>
  <c r="H43" i="162"/>
  <c r="J43" i="162"/>
  <c r="K43" i="162"/>
  <c r="L43" i="162"/>
  <c r="T43" i="162" s="1"/>
  <c r="S43" i="162" s="1"/>
  <c r="R43" i="162"/>
  <c r="U43" i="162"/>
  <c r="V43" i="162"/>
  <c r="G44" i="162"/>
  <c r="H44" i="162"/>
  <c r="J44" i="162"/>
  <c r="K44" i="162"/>
  <c r="L44" i="162" s="1"/>
  <c r="T44" i="162" s="1"/>
  <c r="S44" i="162" s="1"/>
  <c r="R44" i="162"/>
  <c r="U44" i="162"/>
  <c r="G45" i="162"/>
  <c r="H45" i="162"/>
  <c r="J45" i="162"/>
  <c r="K45" i="162"/>
  <c r="L45" i="162"/>
  <c r="R45" i="162"/>
  <c r="T45" i="162"/>
  <c r="S45" i="162" s="1"/>
  <c r="U45" i="162"/>
  <c r="V45" i="162"/>
  <c r="G46" i="162"/>
  <c r="H46" i="162"/>
  <c r="J46" i="162"/>
  <c r="K46" i="162"/>
  <c r="L46" i="162" s="1"/>
  <c r="T46" i="162" s="1"/>
  <c r="S46" i="162" s="1"/>
  <c r="R46" i="162"/>
  <c r="U46" i="162"/>
  <c r="G47" i="162"/>
  <c r="H47" i="162"/>
  <c r="J47" i="162"/>
  <c r="K47" i="162"/>
  <c r="L47" i="162"/>
  <c r="T47" i="162" s="1"/>
  <c r="S47" i="162" s="1"/>
  <c r="R47" i="162"/>
  <c r="U47" i="162"/>
  <c r="V47" i="162"/>
  <c r="G48" i="162"/>
  <c r="H48" i="162"/>
  <c r="J48" i="162"/>
  <c r="K48" i="162"/>
  <c r="L48" i="162" s="1"/>
  <c r="T48" i="162" s="1"/>
  <c r="S48" i="162" s="1"/>
  <c r="R48" i="162"/>
  <c r="U48" i="162"/>
  <c r="E49" i="162"/>
  <c r="P10" i="162" s="1"/>
  <c r="F49" i="162"/>
  <c r="G49" i="162"/>
  <c r="H49" i="162"/>
  <c r="P2" i="162" s="1"/>
  <c r="J49" i="162"/>
  <c r="Q49" i="162"/>
  <c r="R49" i="162"/>
  <c r="Q49" i="161"/>
  <c r="F49" i="161"/>
  <c r="E49" i="161"/>
  <c r="J48" i="161"/>
  <c r="G48" i="161"/>
  <c r="K48" i="161" s="1"/>
  <c r="J47" i="161"/>
  <c r="G47" i="161"/>
  <c r="K47" i="161" s="1"/>
  <c r="J46" i="161"/>
  <c r="G46" i="161"/>
  <c r="K46" i="161" s="1"/>
  <c r="J45" i="161"/>
  <c r="G45" i="161"/>
  <c r="K45" i="161" s="1"/>
  <c r="J44" i="161"/>
  <c r="G44" i="161"/>
  <c r="K44" i="161" s="1"/>
  <c r="J43" i="161"/>
  <c r="G43" i="161"/>
  <c r="K43" i="161" s="1"/>
  <c r="J42" i="161"/>
  <c r="G42" i="161"/>
  <c r="J41" i="161"/>
  <c r="G41" i="161"/>
  <c r="K41" i="161" s="1"/>
  <c r="J40" i="161"/>
  <c r="G40" i="161"/>
  <c r="K40" i="161" s="1"/>
  <c r="J39" i="161"/>
  <c r="G39" i="161"/>
  <c r="K39" i="161" s="1"/>
  <c r="J38" i="161"/>
  <c r="G38" i="161"/>
  <c r="K38" i="161" s="1"/>
  <c r="J37" i="161"/>
  <c r="G37" i="161"/>
  <c r="K37" i="161" s="1"/>
  <c r="J36" i="161"/>
  <c r="G36" i="161"/>
  <c r="K36" i="161" s="1"/>
  <c r="J35" i="161"/>
  <c r="G35" i="161"/>
  <c r="K35" i="161" s="1"/>
  <c r="J34" i="161"/>
  <c r="G34" i="161"/>
  <c r="K34" i="161" s="1"/>
  <c r="J33" i="161"/>
  <c r="G33" i="161"/>
  <c r="K33" i="161" s="1"/>
  <c r="J32" i="161"/>
  <c r="G32" i="161"/>
  <c r="K32" i="161" s="1"/>
  <c r="J31" i="161"/>
  <c r="G31" i="161"/>
  <c r="K31" i="161" s="1"/>
  <c r="J30" i="161"/>
  <c r="G30" i="161"/>
  <c r="K30" i="161" s="1"/>
  <c r="J29" i="161"/>
  <c r="G29" i="161"/>
  <c r="K29" i="161" s="1"/>
  <c r="J28" i="161"/>
  <c r="G28" i="161"/>
  <c r="K28" i="161" s="1"/>
  <c r="J27" i="161"/>
  <c r="G27" i="161"/>
  <c r="K27" i="161" s="1"/>
  <c r="J26" i="161"/>
  <c r="G26" i="161"/>
  <c r="K26" i="161" s="1"/>
  <c r="J25" i="161"/>
  <c r="G25" i="161"/>
  <c r="K25" i="161" s="1"/>
  <c r="J24" i="161"/>
  <c r="G24" i="161"/>
  <c r="K24" i="161" s="1"/>
  <c r="J23" i="161"/>
  <c r="G23" i="161"/>
  <c r="K23" i="161" s="1"/>
  <c r="J22" i="161"/>
  <c r="G22" i="161"/>
  <c r="K22" i="161" s="1"/>
  <c r="J21" i="161"/>
  <c r="G21" i="161"/>
  <c r="K21" i="161" s="1"/>
  <c r="J20" i="161"/>
  <c r="G20" i="161"/>
  <c r="K20" i="161" s="1"/>
  <c r="J19" i="161"/>
  <c r="G19" i="161"/>
  <c r="K19" i="161" s="1"/>
  <c r="J18" i="161"/>
  <c r="G18" i="161"/>
  <c r="R17" i="161"/>
  <c r="H17" i="161"/>
  <c r="G17" i="161"/>
  <c r="D15" i="161"/>
  <c r="P10" i="161"/>
  <c r="P1" i="161"/>
  <c r="P8" i="161" s="1"/>
  <c r="Q49" i="160"/>
  <c r="F49" i="160"/>
  <c r="E49" i="160"/>
  <c r="J48" i="160"/>
  <c r="G48" i="160"/>
  <c r="K48" i="160" s="1"/>
  <c r="J47" i="160"/>
  <c r="G47" i="160"/>
  <c r="K47" i="160" s="1"/>
  <c r="J46" i="160"/>
  <c r="G46" i="160"/>
  <c r="K46" i="160" s="1"/>
  <c r="J45" i="160"/>
  <c r="G45" i="160"/>
  <c r="K45" i="160" s="1"/>
  <c r="J44" i="160"/>
  <c r="G44" i="160"/>
  <c r="K44" i="160" s="1"/>
  <c r="J43" i="160"/>
  <c r="G43" i="160"/>
  <c r="K43" i="160" s="1"/>
  <c r="J42" i="160"/>
  <c r="G42" i="160"/>
  <c r="J41" i="160"/>
  <c r="G41" i="160"/>
  <c r="K41" i="160" s="1"/>
  <c r="J40" i="160"/>
  <c r="G40" i="160"/>
  <c r="K40" i="160" s="1"/>
  <c r="J39" i="160"/>
  <c r="G39" i="160"/>
  <c r="K39" i="160" s="1"/>
  <c r="J38" i="160"/>
  <c r="G38" i="160"/>
  <c r="K38" i="160" s="1"/>
  <c r="J37" i="160"/>
  <c r="G37" i="160"/>
  <c r="K37" i="160" s="1"/>
  <c r="J36" i="160"/>
  <c r="G36" i="160"/>
  <c r="K36" i="160" s="1"/>
  <c r="J35" i="160"/>
  <c r="G35" i="160"/>
  <c r="K35" i="160" s="1"/>
  <c r="J34" i="160"/>
  <c r="G34" i="160"/>
  <c r="K34" i="160" s="1"/>
  <c r="J33" i="160"/>
  <c r="G33" i="160"/>
  <c r="K33" i="160" s="1"/>
  <c r="J32" i="160"/>
  <c r="G32" i="160"/>
  <c r="K32" i="160" s="1"/>
  <c r="J31" i="160"/>
  <c r="G31" i="160"/>
  <c r="K31" i="160" s="1"/>
  <c r="J30" i="160"/>
  <c r="G30" i="160"/>
  <c r="K30" i="160" s="1"/>
  <c r="J29" i="160"/>
  <c r="G29" i="160"/>
  <c r="K29" i="160" s="1"/>
  <c r="J28" i="160"/>
  <c r="G28" i="160"/>
  <c r="K28" i="160" s="1"/>
  <c r="J27" i="160"/>
  <c r="G27" i="160"/>
  <c r="K27" i="160" s="1"/>
  <c r="J26" i="160"/>
  <c r="G26" i="160"/>
  <c r="K26" i="160" s="1"/>
  <c r="J25" i="160"/>
  <c r="G25" i="160"/>
  <c r="K25" i="160" s="1"/>
  <c r="J24" i="160"/>
  <c r="G24" i="160"/>
  <c r="K24" i="160" s="1"/>
  <c r="J23" i="160"/>
  <c r="G23" i="160"/>
  <c r="K23" i="160" s="1"/>
  <c r="J22" i="160"/>
  <c r="G22" i="160"/>
  <c r="K22" i="160" s="1"/>
  <c r="J21" i="160"/>
  <c r="G21" i="160"/>
  <c r="K21" i="160" s="1"/>
  <c r="J20" i="160"/>
  <c r="G20" i="160"/>
  <c r="K20" i="160" s="1"/>
  <c r="J19" i="160"/>
  <c r="G19" i="160"/>
  <c r="K19" i="160" s="1"/>
  <c r="J18" i="160"/>
  <c r="G18" i="160"/>
  <c r="R17" i="160"/>
  <c r="H17" i="160"/>
  <c r="G17" i="160"/>
  <c r="D15" i="160"/>
  <c r="P10" i="160"/>
  <c r="P1" i="160"/>
  <c r="P8" i="160" s="1"/>
  <c r="Q49" i="159"/>
  <c r="F49" i="159"/>
  <c r="E49" i="159"/>
  <c r="J48" i="159"/>
  <c r="G48" i="159"/>
  <c r="K48" i="159" s="1"/>
  <c r="J47" i="159"/>
  <c r="G47" i="159"/>
  <c r="K47" i="159" s="1"/>
  <c r="J46" i="159"/>
  <c r="G46" i="159"/>
  <c r="K46" i="159" s="1"/>
  <c r="J45" i="159"/>
  <c r="G45" i="159"/>
  <c r="K45" i="159" s="1"/>
  <c r="J44" i="159"/>
  <c r="G44" i="159"/>
  <c r="K44" i="159" s="1"/>
  <c r="J43" i="159"/>
  <c r="G43" i="159"/>
  <c r="K43" i="159" s="1"/>
  <c r="J42" i="159"/>
  <c r="G42" i="159"/>
  <c r="J41" i="159"/>
  <c r="G41" i="159"/>
  <c r="K41" i="159" s="1"/>
  <c r="J40" i="159"/>
  <c r="G40" i="159"/>
  <c r="K40" i="159" s="1"/>
  <c r="J39" i="159"/>
  <c r="G39" i="159"/>
  <c r="K39" i="159" s="1"/>
  <c r="J38" i="159"/>
  <c r="G38" i="159"/>
  <c r="K38" i="159" s="1"/>
  <c r="J37" i="159"/>
  <c r="G37" i="159"/>
  <c r="K37" i="159" s="1"/>
  <c r="J36" i="159"/>
  <c r="G36" i="159"/>
  <c r="K36" i="159" s="1"/>
  <c r="J35" i="159"/>
  <c r="G35" i="159"/>
  <c r="K35" i="159" s="1"/>
  <c r="J34" i="159"/>
  <c r="G34" i="159"/>
  <c r="K34" i="159" s="1"/>
  <c r="J33" i="159"/>
  <c r="G33" i="159"/>
  <c r="K33" i="159" s="1"/>
  <c r="J32" i="159"/>
  <c r="G32" i="159"/>
  <c r="K32" i="159" s="1"/>
  <c r="J31" i="159"/>
  <c r="G31" i="159"/>
  <c r="K31" i="159" s="1"/>
  <c r="J30" i="159"/>
  <c r="G30" i="159"/>
  <c r="K30" i="159" s="1"/>
  <c r="J29" i="159"/>
  <c r="G29" i="159"/>
  <c r="K29" i="159" s="1"/>
  <c r="J28" i="159"/>
  <c r="G28" i="159"/>
  <c r="K28" i="159" s="1"/>
  <c r="J27" i="159"/>
  <c r="G27" i="159"/>
  <c r="K27" i="159" s="1"/>
  <c r="J26" i="159"/>
  <c r="G26" i="159"/>
  <c r="K26" i="159" s="1"/>
  <c r="J25" i="159"/>
  <c r="G25" i="159"/>
  <c r="K25" i="159" s="1"/>
  <c r="J24" i="159"/>
  <c r="G24" i="159"/>
  <c r="K24" i="159" s="1"/>
  <c r="J23" i="159"/>
  <c r="G23" i="159"/>
  <c r="K23" i="159" s="1"/>
  <c r="J22" i="159"/>
  <c r="G22" i="159"/>
  <c r="K22" i="159" s="1"/>
  <c r="J21" i="159"/>
  <c r="G21" i="159"/>
  <c r="K21" i="159" s="1"/>
  <c r="J20" i="159"/>
  <c r="G20" i="159"/>
  <c r="K20" i="159" s="1"/>
  <c r="J19" i="159"/>
  <c r="G19" i="159"/>
  <c r="K19" i="159" s="1"/>
  <c r="J18" i="159"/>
  <c r="G18" i="159"/>
  <c r="R17" i="159"/>
  <c r="H17" i="159"/>
  <c r="G17" i="159"/>
  <c r="D15" i="159"/>
  <c r="P10" i="159"/>
  <c r="P1" i="159"/>
  <c r="P8" i="159" s="1"/>
  <c r="Q49" i="158"/>
  <c r="F49" i="158"/>
  <c r="E49" i="158"/>
  <c r="J48" i="158"/>
  <c r="G48" i="158"/>
  <c r="K48" i="158" s="1"/>
  <c r="J47" i="158"/>
  <c r="G47" i="158"/>
  <c r="K47" i="158" s="1"/>
  <c r="J46" i="158"/>
  <c r="G46" i="158"/>
  <c r="K46" i="158" s="1"/>
  <c r="J45" i="158"/>
  <c r="G45" i="158"/>
  <c r="K45" i="158" s="1"/>
  <c r="J44" i="158"/>
  <c r="G44" i="158"/>
  <c r="K44" i="158" s="1"/>
  <c r="J43" i="158"/>
  <c r="G43" i="158"/>
  <c r="K43" i="158" s="1"/>
  <c r="J42" i="158"/>
  <c r="G42" i="158"/>
  <c r="J41" i="158"/>
  <c r="G41" i="158"/>
  <c r="K41" i="158" s="1"/>
  <c r="J40" i="158"/>
  <c r="G40" i="158"/>
  <c r="K40" i="158" s="1"/>
  <c r="J39" i="158"/>
  <c r="G39" i="158"/>
  <c r="K39" i="158" s="1"/>
  <c r="J38" i="158"/>
  <c r="G38" i="158"/>
  <c r="K38" i="158" s="1"/>
  <c r="J37" i="158"/>
  <c r="G37" i="158"/>
  <c r="K37" i="158" s="1"/>
  <c r="J36" i="158"/>
  <c r="G36" i="158"/>
  <c r="K36" i="158" s="1"/>
  <c r="J35" i="158"/>
  <c r="G35" i="158"/>
  <c r="K35" i="158" s="1"/>
  <c r="J34" i="158"/>
  <c r="G34" i="158"/>
  <c r="K34" i="158" s="1"/>
  <c r="J33" i="158"/>
  <c r="G33" i="158"/>
  <c r="K33" i="158" s="1"/>
  <c r="J32" i="158"/>
  <c r="G32" i="158"/>
  <c r="K32" i="158" s="1"/>
  <c r="J31" i="158"/>
  <c r="G31" i="158"/>
  <c r="K31" i="158" s="1"/>
  <c r="J30" i="158"/>
  <c r="G30" i="158"/>
  <c r="K30" i="158" s="1"/>
  <c r="J29" i="158"/>
  <c r="G29" i="158"/>
  <c r="K29" i="158" s="1"/>
  <c r="J28" i="158"/>
  <c r="G28" i="158"/>
  <c r="K28" i="158" s="1"/>
  <c r="J27" i="158"/>
  <c r="G27" i="158"/>
  <c r="K27" i="158" s="1"/>
  <c r="J26" i="158"/>
  <c r="G26" i="158"/>
  <c r="K26" i="158" s="1"/>
  <c r="J25" i="158"/>
  <c r="G25" i="158"/>
  <c r="K25" i="158" s="1"/>
  <c r="J24" i="158"/>
  <c r="G24" i="158"/>
  <c r="K24" i="158" s="1"/>
  <c r="J23" i="158"/>
  <c r="G23" i="158"/>
  <c r="K23" i="158" s="1"/>
  <c r="J22" i="158"/>
  <c r="G22" i="158"/>
  <c r="K22" i="158" s="1"/>
  <c r="J21" i="158"/>
  <c r="G21" i="158"/>
  <c r="K21" i="158" s="1"/>
  <c r="J20" i="158"/>
  <c r="G20" i="158"/>
  <c r="K20" i="158" s="1"/>
  <c r="J19" i="158"/>
  <c r="G19" i="158"/>
  <c r="K19" i="158" s="1"/>
  <c r="J18" i="158"/>
  <c r="G18" i="158"/>
  <c r="R17" i="158"/>
  <c r="H17" i="158"/>
  <c r="G17" i="158"/>
  <c r="D15" i="158"/>
  <c r="P10" i="158"/>
  <c r="P1" i="158"/>
  <c r="P8" i="158" s="1"/>
  <c r="Q49" i="157"/>
  <c r="F49" i="157"/>
  <c r="E49" i="157"/>
  <c r="J48" i="157"/>
  <c r="G48" i="157"/>
  <c r="K48" i="157" s="1"/>
  <c r="J47" i="157"/>
  <c r="G47" i="157"/>
  <c r="K47" i="157" s="1"/>
  <c r="J46" i="157"/>
  <c r="G46" i="157"/>
  <c r="K46" i="157" s="1"/>
  <c r="J45" i="157"/>
  <c r="G45" i="157"/>
  <c r="K45" i="157" s="1"/>
  <c r="J44" i="157"/>
  <c r="G44" i="157"/>
  <c r="K44" i="157" s="1"/>
  <c r="J43" i="157"/>
  <c r="G43" i="157"/>
  <c r="K43" i="157" s="1"/>
  <c r="J42" i="157"/>
  <c r="G42" i="157"/>
  <c r="J41" i="157"/>
  <c r="G41" i="157"/>
  <c r="K41" i="157" s="1"/>
  <c r="J40" i="157"/>
  <c r="G40" i="157"/>
  <c r="K40" i="157" s="1"/>
  <c r="J39" i="157"/>
  <c r="G39" i="157"/>
  <c r="K39" i="157" s="1"/>
  <c r="J38" i="157"/>
  <c r="G38" i="157"/>
  <c r="K38" i="157" s="1"/>
  <c r="J37" i="157"/>
  <c r="G37" i="157"/>
  <c r="K37" i="157" s="1"/>
  <c r="J36" i="157"/>
  <c r="G36" i="157"/>
  <c r="K36" i="157" s="1"/>
  <c r="J35" i="157"/>
  <c r="G35" i="157"/>
  <c r="K35" i="157" s="1"/>
  <c r="J34" i="157"/>
  <c r="G34" i="157"/>
  <c r="K34" i="157" s="1"/>
  <c r="J33" i="157"/>
  <c r="G33" i="157"/>
  <c r="K33" i="157" s="1"/>
  <c r="J32" i="157"/>
  <c r="G32" i="157"/>
  <c r="K32" i="157" s="1"/>
  <c r="J31" i="157"/>
  <c r="G31" i="157"/>
  <c r="K31" i="157" s="1"/>
  <c r="J30" i="157"/>
  <c r="G30" i="157"/>
  <c r="K30" i="157" s="1"/>
  <c r="J29" i="157"/>
  <c r="G29" i="157"/>
  <c r="K29" i="157" s="1"/>
  <c r="J28" i="157"/>
  <c r="G28" i="157"/>
  <c r="K28" i="157" s="1"/>
  <c r="J27" i="157"/>
  <c r="G27" i="157"/>
  <c r="K27" i="157" s="1"/>
  <c r="J26" i="157"/>
  <c r="G26" i="157"/>
  <c r="K26" i="157" s="1"/>
  <c r="J25" i="157"/>
  <c r="G25" i="157"/>
  <c r="K25" i="157" s="1"/>
  <c r="J24" i="157"/>
  <c r="G24" i="157"/>
  <c r="K24" i="157" s="1"/>
  <c r="J23" i="157"/>
  <c r="G23" i="157"/>
  <c r="K23" i="157" s="1"/>
  <c r="J22" i="157"/>
  <c r="G22" i="157"/>
  <c r="K22" i="157" s="1"/>
  <c r="J21" i="157"/>
  <c r="G21" i="157"/>
  <c r="K21" i="157" s="1"/>
  <c r="J20" i="157"/>
  <c r="G20" i="157"/>
  <c r="K20" i="157" s="1"/>
  <c r="J19" i="157"/>
  <c r="G19" i="157"/>
  <c r="K19" i="157" s="1"/>
  <c r="J18" i="157"/>
  <c r="G18" i="157"/>
  <c r="R17" i="157"/>
  <c r="H17" i="157"/>
  <c r="G17" i="157"/>
  <c r="D15" i="157"/>
  <c r="P10" i="157"/>
  <c r="P1" i="157"/>
  <c r="P8" i="157" s="1"/>
  <c r="Q49" i="156"/>
  <c r="F49" i="156"/>
  <c r="E49" i="156"/>
  <c r="J48" i="156"/>
  <c r="G48" i="156"/>
  <c r="K48" i="156" s="1"/>
  <c r="J47" i="156"/>
  <c r="G47" i="156"/>
  <c r="K47" i="156" s="1"/>
  <c r="J46" i="156"/>
  <c r="G46" i="156"/>
  <c r="K46" i="156" s="1"/>
  <c r="J45" i="156"/>
  <c r="G45" i="156"/>
  <c r="K45" i="156" s="1"/>
  <c r="J44" i="156"/>
  <c r="G44" i="156"/>
  <c r="K44" i="156" s="1"/>
  <c r="J43" i="156"/>
  <c r="G43" i="156"/>
  <c r="K43" i="156" s="1"/>
  <c r="J42" i="156"/>
  <c r="G42" i="156"/>
  <c r="J41" i="156"/>
  <c r="G41" i="156"/>
  <c r="K41" i="156" s="1"/>
  <c r="J40" i="156"/>
  <c r="G40" i="156"/>
  <c r="K40" i="156" s="1"/>
  <c r="J39" i="156"/>
  <c r="G39" i="156"/>
  <c r="K39" i="156" s="1"/>
  <c r="J38" i="156"/>
  <c r="G38" i="156"/>
  <c r="K38" i="156" s="1"/>
  <c r="J37" i="156"/>
  <c r="G37" i="156"/>
  <c r="K37" i="156" s="1"/>
  <c r="J36" i="156"/>
  <c r="G36" i="156"/>
  <c r="K36" i="156" s="1"/>
  <c r="J35" i="156"/>
  <c r="G35" i="156"/>
  <c r="K35" i="156" s="1"/>
  <c r="J34" i="156"/>
  <c r="G34" i="156"/>
  <c r="K34" i="156" s="1"/>
  <c r="J33" i="156"/>
  <c r="G33" i="156"/>
  <c r="K33" i="156" s="1"/>
  <c r="J32" i="156"/>
  <c r="G32" i="156"/>
  <c r="K32" i="156" s="1"/>
  <c r="J31" i="156"/>
  <c r="G31" i="156"/>
  <c r="K31" i="156" s="1"/>
  <c r="J30" i="156"/>
  <c r="G30" i="156"/>
  <c r="K30" i="156" s="1"/>
  <c r="J29" i="156"/>
  <c r="G29" i="156"/>
  <c r="K29" i="156" s="1"/>
  <c r="J28" i="156"/>
  <c r="G28" i="156"/>
  <c r="K28" i="156" s="1"/>
  <c r="J27" i="156"/>
  <c r="G27" i="156"/>
  <c r="K27" i="156" s="1"/>
  <c r="J26" i="156"/>
  <c r="G26" i="156"/>
  <c r="K26" i="156" s="1"/>
  <c r="J25" i="156"/>
  <c r="G25" i="156"/>
  <c r="K25" i="156" s="1"/>
  <c r="J24" i="156"/>
  <c r="G24" i="156"/>
  <c r="K24" i="156" s="1"/>
  <c r="J23" i="156"/>
  <c r="G23" i="156"/>
  <c r="K23" i="156" s="1"/>
  <c r="J22" i="156"/>
  <c r="G22" i="156"/>
  <c r="K22" i="156" s="1"/>
  <c r="J21" i="156"/>
  <c r="G21" i="156"/>
  <c r="K21" i="156" s="1"/>
  <c r="J20" i="156"/>
  <c r="G20" i="156"/>
  <c r="K20" i="156" s="1"/>
  <c r="J19" i="156"/>
  <c r="G19" i="156"/>
  <c r="K19" i="156" s="1"/>
  <c r="J18" i="156"/>
  <c r="G18" i="156"/>
  <c r="R17" i="156"/>
  <c r="H17" i="156"/>
  <c r="G17" i="156"/>
  <c r="D15" i="156"/>
  <c r="P10" i="156"/>
  <c r="P1" i="156"/>
  <c r="P8" i="156" s="1"/>
  <c r="Q49" i="155"/>
  <c r="F49" i="155"/>
  <c r="E49" i="155"/>
  <c r="J48" i="155"/>
  <c r="G48" i="155"/>
  <c r="K48" i="155" s="1"/>
  <c r="J47" i="155"/>
  <c r="G47" i="155"/>
  <c r="K47" i="155" s="1"/>
  <c r="J46" i="155"/>
  <c r="G46" i="155"/>
  <c r="K46" i="155" s="1"/>
  <c r="J45" i="155"/>
  <c r="G45" i="155"/>
  <c r="K45" i="155" s="1"/>
  <c r="J44" i="155"/>
  <c r="G44" i="155"/>
  <c r="K44" i="155" s="1"/>
  <c r="J43" i="155"/>
  <c r="G43" i="155"/>
  <c r="K43" i="155" s="1"/>
  <c r="J42" i="155"/>
  <c r="G42" i="155"/>
  <c r="J41" i="155"/>
  <c r="G41" i="155"/>
  <c r="K41" i="155" s="1"/>
  <c r="J40" i="155"/>
  <c r="G40" i="155"/>
  <c r="K40" i="155" s="1"/>
  <c r="J39" i="155"/>
  <c r="G39" i="155"/>
  <c r="K39" i="155" s="1"/>
  <c r="J38" i="155"/>
  <c r="G38" i="155"/>
  <c r="K38" i="155" s="1"/>
  <c r="J37" i="155"/>
  <c r="G37" i="155"/>
  <c r="K37" i="155" s="1"/>
  <c r="J36" i="155"/>
  <c r="G36" i="155"/>
  <c r="K36" i="155" s="1"/>
  <c r="J35" i="155"/>
  <c r="G35" i="155"/>
  <c r="K35" i="155" s="1"/>
  <c r="J34" i="155"/>
  <c r="G34" i="155"/>
  <c r="K34" i="155" s="1"/>
  <c r="J33" i="155"/>
  <c r="G33" i="155"/>
  <c r="K33" i="155" s="1"/>
  <c r="J32" i="155"/>
  <c r="G32" i="155"/>
  <c r="K32" i="155" s="1"/>
  <c r="J31" i="155"/>
  <c r="G31" i="155"/>
  <c r="K31" i="155" s="1"/>
  <c r="J30" i="155"/>
  <c r="G30" i="155"/>
  <c r="K30" i="155" s="1"/>
  <c r="J29" i="155"/>
  <c r="G29" i="155"/>
  <c r="K29" i="155" s="1"/>
  <c r="J28" i="155"/>
  <c r="G28" i="155"/>
  <c r="K28" i="155" s="1"/>
  <c r="J27" i="155"/>
  <c r="G27" i="155"/>
  <c r="K27" i="155" s="1"/>
  <c r="J26" i="155"/>
  <c r="G26" i="155"/>
  <c r="K26" i="155" s="1"/>
  <c r="J25" i="155"/>
  <c r="G25" i="155"/>
  <c r="K25" i="155" s="1"/>
  <c r="J24" i="155"/>
  <c r="G24" i="155"/>
  <c r="K24" i="155" s="1"/>
  <c r="J23" i="155"/>
  <c r="G23" i="155"/>
  <c r="K23" i="155" s="1"/>
  <c r="J22" i="155"/>
  <c r="G22" i="155"/>
  <c r="K22" i="155" s="1"/>
  <c r="J21" i="155"/>
  <c r="G21" i="155"/>
  <c r="K21" i="155" s="1"/>
  <c r="J20" i="155"/>
  <c r="G20" i="155"/>
  <c r="K20" i="155" s="1"/>
  <c r="J19" i="155"/>
  <c r="G19" i="155"/>
  <c r="K19" i="155" s="1"/>
  <c r="J18" i="155"/>
  <c r="G18" i="155"/>
  <c r="R17" i="155"/>
  <c r="H17" i="155"/>
  <c r="G17" i="155"/>
  <c r="D15" i="155"/>
  <c r="P10" i="155"/>
  <c r="P1" i="155"/>
  <c r="P8" i="155" s="1"/>
  <c r="Q49" i="154"/>
  <c r="F49" i="154"/>
  <c r="E49" i="154"/>
  <c r="J48" i="154"/>
  <c r="G48" i="154"/>
  <c r="K48" i="154" s="1"/>
  <c r="J47" i="154"/>
  <c r="G47" i="154"/>
  <c r="K47" i="154" s="1"/>
  <c r="J46" i="154"/>
  <c r="G46" i="154"/>
  <c r="K46" i="154" s="1"/>
  <c r="J45" i="154"/>
  <c r="G45" i="154"/>
  <c r="K45" i="154" s="1"/>
  <c r="J44" i="154"/>
  <c r="G44" i="154"/>
  <c r="K44" i="154" s="1"/>
  <c r="J43" i="154"/>
  <c r="G43" i="154"/>
  <c r="K43" i="154" s="1"/>
  <c r="J42" i="154"/>
  <c r="G42" i="154"/>
  <c r="J41" i="154"/>
  <c r="G41" i="154"/>
  <c r="K41" i="154" s="1"/>
  <c r="J40" i="154"/>
  <c r="G40" i="154"/>
  <c r="K40" i="154" s="1"/>
  <c r="J39" i="154"/>
  <c r="G39" i="154"/>
  <c r="K39" i="154" s="1"/>
  <c r="J38" i="154"/>
  <c r="G38" i="154"/>
  <c r="K38" i="154" s="1"/>
  <c r="J37" i="154"/>
  <c r="G37" i="154"/>
  <c r="K37" i="154" s="1"/>
  <c r="J36" i="154"/>
  <c r="G36" i="154"/>
  <c r="K36" i="154" s="1"/>
  <c r="J35" i="154"/>
  <c r="G35" i="154"/>
  <c r="K35" i="154" s="1"/>
  <c r="J34" i="154"/>
  <c r="G34" i="154"/>
  <c r="K34" i="154" s="1"/>
  <c r="J33" i="154"/>
  <c r="G33" i="154"/>
  <c r="K33" i="154" s="1"/>
  <c r="J32" i="154"/>
  <c r="G32" i="154"/>
  <c r="K32" i="154" s="1"/>
  <c r="J31" i="154"/>
  <c r="G31" i="154"/>
  <c r="K31" i="154" s="1"/>
  <c r="J30" i="154"/>
  <c r="G30" i="154"/>
  <c r="K30" i="154" s="1"/>
  <c r="J29" i="154"/>
  <c r="G29" i="154"/>
  <c r="K29" i="154" s="1"/>
  <c r="J28" i="154"/>
  <c r="G28" i="154"/>
  <c r="K28" i="154" s="1"/>
  <c r="J27" i="154"/>
  <c r="G27" i="154"/>
  <c r="K27" i="154" s="1"/>
  <c r="J26" i="154"/>
  <c r="G26" i="154"/>
  <c r="K26" i="154" s="1"/>
  <c r="J25" i="154"/>
  <c r="G25" i="154"/>
  <c r="K25" i="154" s="1"/>
  <c r="J24" i="154"/>
  <c r="G24" i="154"/>
  <c r="K24" i="154" s="1"/>
  <c r="J23" i="154"/>
  <c r="G23" i="154"/>
  <c r="K23" i="154" s="1"/>
  <c r="J22" i="154"/>
  <c r="G22" i="154"/>
  <c r="K22" i="154" s="1"/>
  <c r="J21" i="154"/>
  <c r="G21" i="154"/>
  <c r="K21" i="154" s="1"/>
  <c r="J20" i="154"/>
  <c r="G20" i="154"/>
  <c r="K20" i="154" s="1"/>
  <c r="J19" i="154"/>
  <c r="G19" i="154"/>
  <c r="K19" i="154" s="1"/>
  <c r="J18" i="154"/>
  <c r="G18" i="154"/>
  <c r="R17" i="154"/>
  <c r="H17" i="154"/>
  <c r="G17" i="154"/>
  <c r="D15" i="154"/>
  <c r="P10" i="154"/>
  <c r="P1" i="154"/>
  <c r="P8" i="154" s="1"/>
  <c r="Q49" i="153"/>
  <c r="F49" i="153"/>
  <c r="E49" i="153"/>
  <c r="J48" i="153"/>
  <c r="G48" i="153"/>
  <c r="K48" i="153" s="1"/>
  <c r="J47" i="153"/>
  <c r="G47" i="153"/>
  <c r="K47" i="153" s="1"/>
  <c r="J46" i="153"/>
  <c r="G46" i="153"/>
  <c r="K46" i="153" s="1"/>
  <c r="J45" i="153"/>
  <c r="G45" i="153"/>
  <c r="K45" i="153" s="1"/>
  <c r="J44" i="153"/>
  <c r="G44" i="153"/>
  <c r="K44" i="153" s="1"/>
  <c r="J43" i="153"/>
  <c r="G43" i="153"/>
  <c r="K43" i="153" s="1"/>
  <c r="J42" i="153"/>
  <c r="G42" i="153"/>
  <c r="J41" i="153"/>
  <c r="G41" i="153"/>
  <c r="K41" i="153" s="1"/>
  <c r="J40" i="153"/>
  <c r="G40" i="153"/>
  <c r="K40" i="153" s="1"/>
  <c r="J39" i="153"/>
  <c r="G39" i="153"/>
  <c r="K39" i="153" s="1"/>
  <c r="J38" i="153"/>
  <c r="G38" i="153"/>
  <c r="K38" i="153" s="1"/>
  <c r="J37" i="153"/>
  <c r="G37" i="153"/>
  <c r="K37" i="153" s="1"/>
  <c r="J36" i="153"/>
  <c r="G36" i="153"/>
  <c r="K36" i="153" s="1"/>
  <c r="J35" i="153"/>
  <c r="G35" i="153"/>
  <c r="K35" i="153" s="1"/>
  <c r="J34" i="153"/>
  <c r="G34" i="153"/>
  <c r="K34" i="153" s="1"/>
  <c r="J33" i="153"/>
  <c r="G33" i="153"/>
  <c r="K33" i="153" s="1"/>
  <c r="J32" i="153"/>
  <c r="G32" i="153"/>
  <c r="K32" i="153" s="1"/>
  <c r="J31" i="153"/>
  <c r="G31" i="153"/>
  <c r="K31" i="153" s="1"/>
  <c r="J30" i="153"/>
  <c r="G30" i="153"/>
  <c r="K30" i="153" s="1"/>
  <c r="J29" i="153"/>
  <c r="G29" i="153"/>
  <c r="K29" i="153" s="1"/>
  <c r="J28" i="153"/>
  <c r="G28" i="153"/>
  <c r="K28" i="153" s="1"/>
  <c r="J27" i="153"/>
  <c r="G27" i="153"/>
  <c r="K27" i="153" s="1"/>
  <c r="J26" i="153"/>
  <c r="G26" i="153"/>
  <c r="K26" i="153" s="1"/>
  <c r="J25" i="153"/>
  <c r="G25" i="153"/>
  <c r="K25" i="153" s="1"/>
  <c r="J24" i="153"/>
  <c r="G24" i="153"/>
  <c r="K24" i="153" s="1"/>
  <c r="J23" i="153"/>
  <c r="G23" i="153"/>
  <c r="K23" i="153" s="1"/>
  <c r="J22" i="153"/>
  <c r="G22" i="153"/>
  <c r="K22" i="153" s="1"/>
  <c r="J21" i="153"/>
  <c r="G21" i="153"/>
  <c r="K21" i="153" s="1"/>
  <c r="J20" i="153"/>
  <c r="G20" i="153"/>
  <c r="K20" i="153" s="1"/>
  <c r="J19" i="153"/>
  <c r="G19" i="153"/>
  <c r="K19" i="153" s="1"/>
  <c r="J18" i="153"/>
  <c r="G18" i="153"/>
  <c r="R17" i="153"/>
  <c r="H17" i="153"/>
  <c r="G17" i="153"/>
  <c r="D15" i="153"/>
  <c r="P10" i="153"/>
  <c r="P1" i="153"/>
  <c r="P8" i="153" s="1"/>
  <c r="Q49" i="152"/>
  <c r="F49" i="152"/>
  <c r="E49" i="152"/>
  <c r="J48" i="152"/>
  <c r="G48" i="152"/>
  <c r="K48" i="152" s="1"/>
  <c r="J47" i="152"/>
  <c r="G47" i="152"/>
  <c r="K47" i="152" s="1"/>
  <c r="J46" i="152"/>
  <c r="G46" i="152"/>
  <c r="K46" i="152" s="1"/>
  <c r="J45" i="152"/>
  <c r="G45" i="152"/>
  <c r="K45" i="152" s="1"/>
  <c r="J44" i="152"/>
  <c r="G44" i="152"/>
  <c r="K44" i="152" s="1"/>
  <c r="J43" i="152"/>
  <c r="G43" i="152"/>
  <c r="K43" i="152" s="1"/>
  <c r="J42" i="152"/>
  <c r="G42" i="152"/>
  <c r="J41" i="152"/>
  <c r="G41" i="152"/>
  <c r="K41" i="152" s="1"/>
  <c r="J40" i="152"/>
  <c r="G40" i="152"/>
  <c r="K40" i="152" s="1"/>
  <c r="J39" i="152"/>
  <c r="G39" i="152"/>
  <c r="K39" i="152" s="1"/>
  <c r="J38" i="152"/>
  <c r="G38" i="152"/>
  <c r="K38" i="152" s="1"/>
  <c r="J37" i="152"/>
  <c r="G37" i="152"/>
  <c r="K37" i="152" s="1"/>
  <c r="J36" i="152"/>
  <c r="G36" i="152"/>
  <c r="K36" i="152" s="1"/>
  <c r="J35" i="152"/>
  <c r="G35" i="152"/>
  <c r="K35" i="152" s="1"/>
  <c r="J34" i="152"/>
  <c r="G34" i="152"/>
  <c r="K34" i="152" s="1"/>
  <c r="J33" i="152"/>
  <c r="G33" i="152"/>
  <c r="K33" i="152" s="1"/>
  <c r="J32" i="152"/>
  <c r="G32" i="152"/>
  <c r="K32" i="152" s="1"/>
  <c r="J31" i="152"/>
  <c r="G31" i="152"/>
  <c r="K31" i="152" s="1"/>
  <c r="J30" i="152"/>
  <c r="G30" i="152"/>
  <c r="K30" i="152" s="1"/>
  <c r="J29" i="152"/>
  <c r="G29" i="152"/>
  <c r="K29" i="152" s="1"/>
  <c r="J28" i="152"/>
  <c r="G28" i="152"/>
  <c r="K28" i="152" s="1"/>
  <c r="J27" i="152"/>
  <c r="G27" i="152"/>
  <c r="K27" i="152" s="1"/>
  <c r="J26" i="152"/>
  <c r="G26" i="152"/>
  <c r="K26" i="152" s="1"/>
  <c r="J25" i="152"/>
  <c r="G25" i="152"/>
  <c r="K25" i="152" s="1"/>
  <c r="J24" i="152"/>
  <c r="G24" i="152"/>
  <c r="K24" i="152" s="1"/>
  <c r="J23" i="152"/>
  <c r="G23" i="152"/>
  <c r="K23" i="152" s="1"/>
  <c r="J22" i="152"/>
  <c r="G22" i="152"/>
  <c r="K22" i="152" s="1"/>
  <c r="J21" i="152"/>
  <c r="G21" i="152"/>
  <c r="K21" i="152" s="1"/>
  <c r="J20" i="152"/>
  <c r="G20" i="152"/>
  <c r="K20" i="152" s="1"/>
  <c r="J19" i="152"/>
  <c r="G19" i="152"/>
  <c r="K19" i="152" s="1"/>
  <c r="J18" i="152"/>
  <c r="G18" i="152"/>
  <c r="R17" i="152"/>
  <c r="H17" i="152"/>
  <c r="G17" i="152"/>
  <c r="D15" i="152"/>
  <c r="P10" i="152"/>
  <c r="P1" i="152"/>
  <c r="P8" i="152" s="1"/>
  <c r="Q49" i="151"/>
  <c r="F49" i="151"/>
  <c r="E49" i="151"/>
  <c r="J48" i="151"/>
  <c r="G48" i="151"/>
  <c r="K48" i="151" s="1"/>
  <c r="J47" i="151"/>
  <c r="G47" i="151"/>
  <c r="K47" i="151" s="1"/>
  <c r="J46" i="151"/>
  <c r="G46" i="151"/>
  <c r="K46" i="151" s="1"/>
  <c r="J45" i="151"/>
  <c r="G45" i="151"/>
  <c r="K45" i="151" s="1"/>
  <c r="J44" i="151"/>
  <c r="G44" i="151"/>
  <c r="K44" i="151" s="1"/>
  <c r="J43" i="151"/>
  <c r="G43" i="151"/>
  <c r="K43" i="151" s="1"/>
  <c r="J42" i="151"/>
  <c r="G42" i="151"/>
  <c r="J41" i="151"/>
  <c r="G41" i="151"/>
  <c r="K41" i="151" s="1"/>
  <c r="J40" i="151"/>
  <c r="G40" i="151"/>
  <c r="K40" i="151" s="1"/>
  <c r="J39" i="151"/>
  <c r="G39" i="151"/>
  <c r="K39" i="151" s="1"/>
  <c r="J38" i="151"/>
  <c r="G38" i="151"/>
  <c r="K38" i="151" s="1"/>
  <c r="J37" i="151"/>
  <c r="G37" i="151"/>
  <c r="K37" i="151" s="1"/>
  <c r="J36" i="151"/>
  <c r="G36" i="151"/>
  <c r="K36" i="151" s="1"/>
  <c r="J35" i="151"/>
  <c r="G35" i="151"/>
  <c r="K35" i="151" s="1"/>
  <c r="J34" i="151"/>
  <c r="G34" i="151"/>
  <c r="K34" i="151" s="1"/>
  <c r="J33" i="151"/>
  <c r="G33" i="151"/>
  <c r="K33" i="151" s="1"/>
  <c r="J32" i="151"/>
  <c r="G32" i="151"/>
  <c r="K32" i="151" s="1"/>
  <c r="J31" i="151"/>
  <c r="G31" i="151"/>
  <c r="K31" i="151" s="1"/>
  <c r="J30" i="151"/>
  <c r="G30" i="151"/>
  <c r="K30" i="151" s="1"/>
  <c r="J29" i="151"/>
  <c r="G29" i="151"/>
  <c r="K29" i="151" s="1"/>
  <c r="J28" i="151"/>
  <c r="G28" i="151"/>
  <c r="K28" i="151" s="1"/>
  <c r="J27" i="151"/>
  <c r="G27" i="151"/>
  <c r="K27" i="151" s="1"/>
  <c r="J26" i="151"/>
  <c r="G26" i="151"/>
  <c r="K26" i="151" s="1"/>
  <c r="J25" i="151"/>
  <c r="G25" i="151"/>
  <c r="K25" i="151" s="1"/>
  <c r="J24" i="151"/>
  <c r="G24" i="151"/>
  <c r="K24" i="151" s="1"/>
  <c r="J23" i="151"/>
  <c r="G23" i="151"/>
  <c r="K23" i="151" s="1"/>
  <c r="J22" i="151"/>
  <c r="G22" i="151"/>
  <c r="K22" i="151" s="1"/>
  <c r="J21" i="151"/>
  <c r="G21" i="151"/>
  <c r="K21" i="151" s="1"/>
  <c r="J20" i="151"/>
  <c r="G20" i="151"/>
  <c r="K20" i="151" s="1"/>
  <c r="J19" i="151"/>
  <c r="G19" i="151"/>
  <c r="K19" i="151" s="1"/>
  <c r="J18" i="151"/>
  <c r="G18" i="151"/>
  <c r="R17" i="151"/>
  <c r="H17" i="151"/>
  <c r="G17" i="151"/>
  <c r="D15" i="151"/>
  <c r="P10" i="151"/>
  <c r="P1" i="151"/>
  <c r="P8" i="151" s="1"/>
  <c r="Q49" i="150"/>
  <c r="F49" i="150"/>
  <c r="E49" i="150"/>
  <c r="J48" i="150"/>
  <c r="G48" i="150"/>
  <c r="K48" i="150" s="1"/>
  <c r="J47" i="150"/>
  <c r="G47" i="150"/>
  <c r="K47" i="150" s="1"/>
  <c r="J46" i="150"/>
  <c r="G46" i="150"/>
  <c r="K46" i="150" s="1"/>
  <c r="J45" i="150"/>
  <c r="G45" i="150"/>
  <c r="K45" i="150" s="1"/>
  <c r="J44" i="150"/>
  <c r="G44" i="150"/>
  <c r="K44" i="150" s="1"/>
  <c r="J43" i="150"/>
  <c r="G43" i="150"/>
  <c r="K43" i="150" s="1"/>
  <c r="J42" i="150"/>
  <c r="G42" i="150"/>
  <c r="J41" i="150"/>
  <c r="G41" i="150"/>
  <c r="K41" i="150" s="1"/>
  <c r="J40" i="150"/>
  <c r="G40" i="150"/>
  <c r="K40" i="150" s="1"/>
  <c r="J39" i="150"/>
  <c r="G39" i="150"/>
  <c r="K39" i="150" s="1"/>
  <c r="J38" i="150"/>
  <c r="G38" i="150"/>
  <c r="K38" i="150" s="1"/>
  <c r="J37" i="150"/>
  <c r="G37" i="150"/>
  <c r="K37" i="150" s="1"/>
  <c r="J36" i="150"/>
  <c r="G36" i="150"/>
  <c r="K36" i="150" s="1"/>
  <c r="J35" i="150"/>
  <c r="G35" i="150"/>
  <c r="K35" i="150" s="1"/>
  <c r="J34" i="150"/>
  <c r="G34" i="150"/>
  <c r="K34" i="150" s="1"/>
  <c r="J33" i="150"/>
  <c r="G33" i="150"/>
  <c r="K33" i="150" s="1"/>
  <c r="J32" i="150"/>
  <c r="G32" i="150"/>
  <c r="K32" i="150" s="1"/>
  <c r="J31" i="150"/>
  <c r="G31" i="150"/>
  <c r="K31" i="150" s="1"/>
  <c r="J30" i="150"/>
  <c r="G30" i="150"/>
  <c r="K30" i="150" s="1"/>
  <c r="J29" i="150"/>
  <c r="G29" i="150"/>
  <c r="K29" i="150" s="1"/>
  <c r="J28" i="150"/>
  <c r="G28" i="150"/>
  <c r="K28" i="150" s="1"/>
  <c r="J27" i="150"/>
  <c r="G27" i="150"/>
  <c r="K27" i="150" s="1"/>
  <c r="J26" i="150"/>
  <c r="G26" i="150"/>
  <c r="K26" i="150" s="1"/>
  <c r="J25" i="150"/>
  <c r="G25" i="150"/>
  <c r="K25" i="150" s="1"/>
  <c r="J24" i="150"/>
  <c r="G24" i="150"/>
  <c r="K24" i="150" s="1"/>
  <c r="J23" i="150"/>
  <c r="G23" i="150"/>
  <c r="K23" i="150" s="1"/>
  <c r="J22" i="150"/>
  <c r="G22" i="150"/>
  <c r="K22" i="150" s="1"/>
  <c r="J21" i="150"/>
  <c r="G21" i="150"/>
  <c r="K21" i="150" s="1"/>
  <c r="J20" i="150"/>
  <c r="G20" i="150"/>
  <c r="K20" i="150" s="1"/>
  <c r="J19" i="150"/>
  <c r="G19" i="150"/>
  <c r="K19" i="150" s="1"/>
  <c r="J18" i="150"/>
  <c r="G18" i="150"/>
  <c r="R17" i="150"/>
  <c r="H17" i="150"/>
  <c r="G17" i="150"/>
  <c r="D15" i="150"/>
  <c r="P10" i="150"/>
  <c r="P1" i="150"/>
  <c r="P8" i="150" s="1"/>
  <c r="Q49" i="149"/>
  <c r="F49" i="149"/>
  <c r="E49" i="149"/>
  <c r="J48" i="149"/>
  <c r="G48" i="149"/>
  <c r="K48" i="149" s="1"/>
  <c r="J47" i="149"/>
  <c r="G47" i="149"/>
  <c r="K47" i="149" s="1"/>
  <c r="J46" i="149"/>
  <c r="G46" i="149"/>
  <c r="K46" i="149" s="1"/>
  <c r="J45" i="149"/>
  <c r="G45" i="149"/>
  <c r="K45" i="149" s="1"/>
  <c r="J44" i="149"/>
  <c r="G44" i="149"/>
  <c r="K44" i="149" s="1"/>
  <c r="J43" i="149"/>
  <c r="G43" i="149"/>
  <c r="K43" i="149" s="1"/>
  <c r="J42" i="149"/>
  <c r="G42" i="149"/>
  <c r="J41" i="149"/>
  <c r="G41" i="149"/>
  <c r="K41" i="149" s="1"/>
  <c r="J40" i="149"/>
  <c r="G40" i="149"/>
  <c r="K40" i="149" s="1"/>
  <c r="J39" i="149"/>
  <c r="G39" i="149"/>
  <c r="K39" i="149" s="1"/>
  <c r="J38" i="149"/>
  <c r="G38" i="149"/>
  <c r="K38" i="149" s="1"/>
  <c r="J37" i="149"/>
  <c r="G37" i="149"/>
  <c r="K37" i="149" s="1"/>
  <c r="J36" i="149"/>
  <c r="G36" i="149"/>
  <c r="K36" i="149" s="1"/>
  <c r="J35" i="149"/>
  <c r="G35" i="149"/>
  <c r="K35" i="149" s="1"/>
  <c r="J34" i="149"/>
  <c r="G34" i="149"/>
  <c r="K34" i="149" s="1"/>
  <c r="J33" i="149"/>
  <c r="G33" i="149"/>
  <c r="K33" i="149" s="1"/>
  <c r="J32" i="149"/>
  <c r="G32" i="149"/>
  <c r="K32" i="149" s="1"/>
  <c r="J31" i="149"/>
  <c r="G31" i="149"/>
  <c r="K31" i="149" s="1"/>
  <c r="J30" i="149"/>
  <c r="G30" i="149"/>
  <c r="K30" i="149" s="1"/>
  <c r="J29" i="149"/>
  <c r="G29" i="149"/>
  <c r="K29" i="149" s="1"/>
  <c r="J28" i="149"/>
  <c r="G28" i="149"/>
  <c r="K28" i="149" s="1"/>
  <c r="J27" i="149"/>
  <c r="G27" i="149"/>
  <c r="K27" i="149" s="1"/>
  <c r="J26" i="149"/>
  <c r="G26" i="149"/>
  <c r="K26" i="149" s="1"/>
  <c r="J25" i="149"/>
  <c r="G25" i="149"/>
  <c r="K25" i="149" s="1"/>
  <c r="J24" i="149"/>
  <c r="G24" i="149"/>
  <c r="K24" i="149" s="1"/>
  <c r="J23" i="149"/>
  <c r="G23" i="149"/>
  <c r="K23" i="149" s="1"/>
  <c r="J22" i="149"/>
  <c r="G22" i="149"/>
  <c r="K22" i="149" s="1"/>
  <c r="J21" i="149"/>
  <c r="G21" i="149"/>
  <c r="K21" i="149" s="1"/>
  <c r="J20" i="149"/>
  <c r="G20" i="149"/>
  <c r="K20" i="149" s="1"/>
  <c r="J19" i="149"/>
  <c r="G19" i="149"/>
  <c r="K19" i="149" s="1"/>
  <c r="J18" i="149"/>
  <c r="G18" i="149"/>
  <c r="R17" i="149"/>
  <c r="H17" i="149"/>
  <c r="G17" i="149"/>
  <c r="D15" i="149"/>
  <c r="P10" i="149"/>
  <c r="P1" i="149"/>
  <c r="P8" i="149" s="1"/>
  <c r="Q49" i="148"/>
  <c r="F49" i="148"/>
  <c r="E49" i="148"/>
  <c r="J48" i="148"/>
  <c r="G48" i="148"/>
  <c r="K48" i="148" s="1"/>
  <c r="J47" i="148"/>
  <c r="G47" i="148"/>
  <c r="K47" i="148" s="1"/>
  <c r="J46" i="148"/>
  <c r="G46" i="148"/>
  <c r="K46" i="148" s="1"/>
  <c r="J45" i="148"/>
  <c r="G45" i="148"/>
  <c r="K45" i="148" s="1"/>
  <c r="J44" i="148"/>
  <c r="G44" i="148"/>
  <c r="K44" i="148" s="1"/>
  <c r="J43" i="148"/>
  <c r="G43" i="148"/>
  <c r="K43" i="148" s="1"/>
  <c r="J42" i="148"/>
  <c r="G42" i="148"/>
  <c r="J41" i="148"/>
  <c r="G41" i="148"/>
  <c r="K41" i="148" s="1"/>
  <c r="J40" i="148"/>
  <c r="G40" i="148"/>
  <c r="K40" i="148" s="1"/>
  <c r="J39" i="148"/>
  <c r="G39" i="148"/>
  <c r="K39" i="148" s="1"/>
  <c r="J38" i="148"/>
  <c r="G38" i="148"/>
  <c r="K38" i="148" s="1"/>
  <c r="J37" i="148"/>
  <c r="G37" i="148"/>
  <c r="K37" i="148" s="1"/>
  <c r="J36" i="148"/>
  <c r="G36" i="148"/>
  <c r="K36" i="148" s="1"/>
  <c r="J35" i="148"/>
  <c r="G35" i="148"/>
  <c r="K35" i="148" s="1"/>
  <c r="J34" i="148"/>
  <c r="G34" i="148"/>
  <c r="K34" i="148" s="1"/>
  <c r="J33" i="148"/>
  <c r="G33" i="148"/>
  <c r="K33" i="148" s="1"/>
  <c r="J32" i="148"/>
  <c r="G32" i="148"/>
  <c r="K32" i="148" s="1"/>
  <c r="J31" i="148"/>
  <c r="G31" i="148"/>
  <c r="K31" i="148" s="1"/>
  <c r="J30" i="148"/>
  <c r="G30" i="148"/>
  <c r="K30" i="148" s="1"/>
  <c r="J29" i="148"/>
  <c r="G29" i="148"/>
  <c r="K29" i="148" s="1"/>
  <c r="J28" i="148"/>
  <c r="G28" i="148"/>
  <c r="K28" i="148" s="1"/>
  <c r="J27" i="148"/>
  <c r="G27" i="148"/>
  <c r="K27" i="148" s="1"/>
  <c r="J26" i="148"/>
  <c r="G26" i="148"/>
  <c r="K26" i="148" s="1"/>
  <c r="J25" i="148"/>
  <c r="G25" i="148"/>
  <c r="K25" i="148" s="1"/>
  <c r="J24" i="148"/>
  <c r="G24" i="148"/>
  <c r="K24" i="148" s="1"/>
  <c r="J23" i="148"/>
  <c r="G23" i="148"/>
  <c r="K23" i="148" s="1"/>
  <c r="J22" i="148"/>
  <c r="G22" i="148"/>
  <c r="K22" i="148" s="1"/>
  <c r="J21" i="148"/>
  <c r="G21" i="148"/>
  <c r="K21" i="148" s="1"/>
  <c r="J20" i="148"/>
  <c r="G20" i="148"/>
  <c r="K20" i="148" s="1"/>
  <c r="J19" i="148"/>
  <c r="G19" i="148"/>
  <c r="K19" i="148" s="1"/>
  <c r="J18" i="148"/>
  <c r="G18" i="148"/>
  <c r="R17" i="148"/>
  <c r="H17" i="148"/>
  <c r="G17" i="148"/>
  <c r="D15" i="148"/>
  <c r="P10" i="148"/>
  <c r="P1" i="148"/>
  <c r="P8" i="148" s="1"/>
  <c r="Q49" i="147"/>
  <c r="F49" i="147"/>
  <c r="E49" i="147"/>
  <c r="J48" i="147"/>
  <c r="G48" i="147"/>
  <c r="K48" i="147" s="1"/>
  <c r="J47" i="147"/>
  <c r="G47" i="147"/>
  <c r="K47" i="147" s="1"/>
  <c r="J46" i="147"/>
  <c r="G46" i="147"/>
  <c r="K46" i="147" s="1"/>
  <c r="J45" i="147"/>
  <c r="G45" i="147"/>
  <c r="K45" i="147" s="1"/>
  <c r="J44" i="147"/>
  <c r="G44" i="147"/>
  <c r="K44" i="147" s="1"/>
  <c r="J43" i="147"/>
  <c r="G43" i="147"/>
  <c r="K43" i="147" s="1"/>
  <c r="J42" i="147"/>
  <c r="G42" i="147"/>
  <c r="J41" i="147"/>
  <c r="G41" i="147"/>
  <c r="K41" i="147" s="1"/>
  <c r="J40" i="147"/>
  <c r="G40" i="147"/>
  <c r="K40" i="147" s="1"/>
  <c r="J39" i="147"/>
  <c r="G39" i="147"/>
  <c r="K39" i="147" s="1"/>
  <c r="J38" i="147"/>
  <c r="G38" i="147"/>
  <c r="K38" i="147" s="1"/>
  <c r="J37" i="147"/>
  <c r="G37" i="147"/>
  <c r="K37" i="147" s="1"/>
  <c r="J36" i="147"/>
  <c r="G36" i="147"/>
  <c r="K36" i="147" s="1"/>
  <c r="J35" i="147"/>
  <c r="G35" i="147"/>
  <c r="K35" i="147" s="1"/>
  <c r="J34" i="147"/>
  <c r="G34" i="147"/>
  <c r="K34" i="147" s="1"/>
  <c r="J33" i="147"/>
  <c r="G33" i="147"/>
  <c r="K33" i="147" s="1"/>
  <c r="J32" i="147"/>
  <c r="G32" i="147"/>
  <c r="K32" i="147" s="1"/>
  <c r="J31" i="147"/>
  <c r="G31" i="147"/>
  <c r="K31" i="147" s="1"/>
  <c r="J30" i="147"/>
  <c r="G30" i="147"/>
  <c r="K30" i="147" s="1"/>
  <c r="J29" i="147"/>
  <c r="G29" i="147"/>
  <c r="K29" i="147" s="1"/>
  <c r="J28" i="147"/>
  <c r="G28" i="147"/>
  <c r="K28" i="147" s="1"/>
  <c r="J27" i="147"/>
  <c r="G27" i="147"/>
  <c r="K27" i="147" s="1"/>
  <c r="J26" i="147"/>
  <c r="G26" i="147"/>
  <c r="K26" i="147" s="1"/>
  <c r="J25" i="147"/>
  <c r="G25" i="147"/>
  <c r="K25" i="147" s="1"/>
  <c r="J24" i="147"/>
  <c r="G24" i="147"/>
  <c r="K24" i="147" s="1"/>
  <c r="J23" i="147"/>
  <c r="G23" i="147"/>
  <c r="K23" i="147" s="1"/>
  <c r="J22" i="147"/>
  <c r="G22" i="147"/>
  <c r="K22" i="147" s="1"/>
  <c r="J21" i="147"/>
  <c r="G21" i="147"/>
  <c r="K21" i="147" s="1"/>
  <c r="J20" i="147"/>
  <c r="G20" i="147"/>
  <c r="K20" i="147" s="1"/>
  <c r="J19" i="147"/>
  <c r="G19" i="147"/>
  <c r="K19" i="147" s="1"/>
  <c r="J18" i="147"/>
  <c r="G18" i="147"/>
  <c r="R17" i="147"/>
  <c r="H17" i="147"/>
  <c r="G17" i="147"/>
  <c r="D15" i="147"/>
  <c r="P10" i="147"/>
  <c r="P1" i="147"/>
  <c r="P8" i="147" s="1"/>
  <c r="Q49" i="146"/>
  <c r="F49" i="146"/>
  <c r="E49" i="146"/>
  <c r="J48" i="146"/>
  <c r="G48" i="146"/>
  <c r="K48" i="146" s="1"/>
  <c r="J47" i="146"/>
  <c r="G47" i="146"/>
  <c r="K47" i="146" s="1"/>
  <c r="J46" i="146"/>
  <c r="G46" i="146"/>
  <c r="K46" i="146" s="1"/>
  <c r="J45" i="146"/>
  <c r="G45" i="146"/>
  <c r="K45" i="146" s="1"/>
  <c r="J44" i="146"/>
  <c r="G44" i="146"/>
  <c r="K44" i="146" s="1"/>
  <c r="J43" i="146"/>
  <c r="G43" i="146"/>
  <c r="K43" i="146" s="1"/>
  <c r="J42" i="146"/>
  <c r="G42" i="146"/>
  <c r="J41" i="146"/>
  <c r="G41" i="146"/>
  <c r="K41" i="146" s="1"/>
  <c r="J40" i="146"/>
  <c r="G40" i="146"/>
  <c r="K40" i="146" s="1"/>
  <c r="J39" i="146"/>
  <c r="G39" i="146"/>
  <c r="K39" i="146" s="1"/>
  <c r="J38" i="146"/>
  <c r="G38" i="146"/>
  <c r="K38" i="146" s="1"/>
  <c r="J37" i="146"/>
  <c r="G37" i="146"/>
  <c r="K37" i="146" s="1"/>
  <c r="J36" i="146"/>
  <c r="G36" i="146"/>
  <c r="K36" i="146" s="1"/>
  <c r="J35" i="146"/>
  <c r="G35" i="146"/>
  <c r="K35" i="146" s="1"/>
  <c r="J34" i="146"/>
  <c r="G34" i="146"/>
  <c r="K34" i="146" s="1"/>
  <c r="J33" i="146"/>
  <c r="G33" i="146"/>
  <c r="K33" i="146" s="1"/>
  <c r="J32" i="146"/>
  <c r="G32" i="146"/>
  <c r="K32" i="146" s="1"/>
  <c r="J31" i="146"/>
  <c r="G31" i="146"/>
  <c r="K31" i="146" s="1"/>
  <c r="J30" i="146"/>
  <c r="G30" i="146"/>
  <c r="K30" i="146" s="1"/>
  <c r="J29" i="146"/>
  <c r="G29" i="146"/>
  <c r="K29" i="146" s="1"/>
  <c r="J28" i="146"/>
  <c r="G28" i="146"/>
  <c r="K28" i="146" s="1"/>
  <c r="J27" i="146"/>
  <c r="G27" i="146"/>
  <c r="K27" i="146" s="1"/>
  <c r="J26" i="146"/>
  <c r="G26" i="146"/>
  <c r="K26" i="146" s="1"/>
  <c r="J25" i="146"/>
  <c r="G25" i="146"/>
  <c r="K25" i="146" s="1"/>
  <c r="J24" i="146"/>
  <c r="G24" i="146"/>
  <c r="K24" i="146" s="1"/>
  <c r="J23" i="146"/>
  <c r="G23" i="146"/>
  <c r="K23" i="146" s="1"/>
  <c r="J22" i="146"/>
  <c r="G22" i="146"/>
  <c r="K22" i="146" s="1"/>
  <c r="J21" i="146"/>
  <c r="G21" i="146"/>
  <c r="K21" i="146" s="1"/>
  <c r="J20" i="146"/>
  <c r="G20" i="146"/>
  <c r="K20" i="146" s="1"/>
  <c r="J19" i="146"/>
  <c r="G19" i="146"/>
  <c r="K19" i="146" s="1"/>
  <c r="J18" i="146"/>
  <c r="G18" i="146"/>
  <c r="R17" i="146"/>
  <c r="H17" i="146"/>
  <c r="G17" i="146"/>
  <c r="D15" i="146"/>
  <c r="P10" i="146"/>
  <c r="P1" i="146"/>
  <c r="P8" i="146" s="1"/>
  <c r="Q49" i="145"/>
  <c r="F49" i="145"/>
  <c r="E49" i="145"/>
  <c r="J48" i="145"/>
  <c r="G48" i="145"/>
  <c r="K48" i="145" s="1"/>
  <c r="J47" i="145"/>
  <c r="G47" i="145"/>
  <c r="K47" i="145" s="1"/>
  <c r="J46" i="145"/>
  <c r="G46" i="145"/>
  <c r="K46" i="145" s="1"/>
  <c r="J45" i="145"/>
  <c r="G45" i="145"/>
  <c r="K45" i="145" s="1"/>
  <c r="J44" i="145"/>
  <c r="G44" i="145"/>
  <c r="K44" i="145" s="1"/>
  <c r="J43" i="145"/>
  <c r="G43" i="145"/>
  <c r="K43" i="145" s="1"/>
  <c r="J42" i="145"/>
  <c r="G42" i="145"/>
  <c r="J41" i="145"/>
  <c r="G41" i="145"/>
  <c r="K41" i="145" s="1"/>
  <c r="J40" i="145"/>
  <c r="G40" i="145"/>
  <c r="K40" i="145" s="1"/>
  <c r="J39" i="145"/>
  <c r="G39" i="145"/>
  <c r="K39" i="145" s="1"/>
  <c r="J38" i="145"/>
  <c r="G38" i="145"/>
  <c r="K38" i="145" s="1"/>
  <c r="J37" i="145"/>
  <c r="G37" i="145"/>
  <c r="K37" i="145" s="1"/>
  <c r="J36" i="145"/>
  <c r="G36" i="145"/>
  <c r="K36" i="145" s="1"/>
  <c r="J35" i="145"/>
  <c r="G35" i="145"/>
  <c r="K35" i="145" s="1"/>
  <c r="J34" i="145"/>
  <c r="G34" i="145"/>
  <c r="K34" i="145" s="1"/>
  <c r="J33" i="145"/>
  <c r="G33" i="145"/>
  <c r="K33" i="145" s="1"/>
  <c r="J32" i="145"/>
  <c r="G32" i="145"/>
  <c r="K32" i="145" s="1"/>
  <c r="J31" i="145"/>
  <c r="G31" i="145"/>
  <c r="K31" i="145" s="1"/>
  <c r="J30" i="145"/>
  <c r="G30" i="145"/>
  <c r="K30" i="145" s="1"/>
  <c r="J29" i="145"/>
  <c r="G29" i="145"/>
  <c r="K29" i="145" s="1"/>
  <c r="J28" i="145"/>
  <c r="G28" i="145"/>
  <c r="K28" i="145" s="1"/>
  <c r="J27" i="145"/>
  <c r="G27" i="145"/>
  <c r="K27" i="145" s="1"/>
  <c r="J26" i="145"/>
  <c r="G26" i="145"/>
  <c r="K26" i="145" s="1"/>
  <c r="J25" i="145"/>
  <c r="G25" i="145"/>
  <c r="K25" i="145" s="1"/>
  <c r="J24" i="145"/>
  <c r="G24" i="145"/>
  <c r="K24" i="145" s="1"/>
  <c r="J23" i="145"/>
  <c r="G23" i="145"/>
  <c r="K23" i="145" s="1"/>
  <c r="J22" i="145"/>
  <c r="G22" i="145"/>
  <c r="K22" i="145" s="1"/>
  <c r="J21" i="145"/>
  <c r="G21" i="145"/>
  <c r="K21" i="145" s="1"/>
  <c r="J20" i="145"/>
  <c r="G20" i="145"/>
  <c r="K20" i="145" s="1"/>
  <c r="J19" i="145"/>
  <c r="G19" i="145"/>
  <c r="K19" i="145" s="1"/>
  <c r="J18" i="145"/>
  <c r="G18" i="145"/>
  <c r="R17" i="145"/>
  <c r="H17" i="145"/>
  <c r="G17" i="145"/>
  <c r="D15" i="145"/>
  <c r="P10" i="145"/>
  <c r="P1" i="145"/>
  <c r="P8" i="145" s="1"/>
  <c r="Q49" i="144"/>
  <c r="F49" i="144"/>
  <c r="E49" i="144"/>
  <c r="J48" i="144"/>
  <c r="G48" i="144"/>
  <c r="K48" i="144" s="1"/>
  <c r="J47" i="144"/>
  <c r="G47" i="144"/>
  <c r="K47" i="144" s="1"/>
  <c r="J46" i="144"/>
  <c r="G46" i="144"/>
  <c r="K46" i="144" s="1"/>
  <c r="J45" i="144"/>
  <c r="G45" i="144"/>
  <c r="K45" i="144" s="1"/>
  <c r="J44" i="144"/>
  <c r="G44" i="144"/>
  <c r="K44" i="144" s="1"/>
  <c r="J43" i="144"/>
  <c r="G43" i="144"/>
  <c r="K43" i="144" s="1"/>
  <c r="J42" i="144"/>
  <c r="G42" i="144"/>
  <c r="J41" i="144"/>
  <c r="G41" i="144"/>
  <c r="K41" i="144" s="1"/>
  <c r="J40" i="144"/>
  <c r="G40" i="144"/>
  <c r="K40" i="144" s="1"/>
  <c r="J39" i="144"/>
  <c r="G39" i="144"/>
  <c r="K39" i="144" s="1"/>
  <c r="J38" i="144"/>
  <c r="G38" i="144"/>
  <c r="K38" i="144" s="1"/>
  <c r="J37" i="144"/>
  <c r="G37" i="144"/>
  <c r="K37" i="144" s="1"/>
  <c r="J36" i="144"/>
  <c r="G36" i="144"/>
  <c r="K36" i="144" s="1"/>
  <c r="J35" i="144"/>
  <c r="G35" i="144"/>
  <c r="K35" i="144" s="1"/>
  <c r="J34" i="144"/>
  <c r="G34" i="144"/>
  <c r="K34" i="144" s="1"/>
  <c r="J33" i="144"/>
  <c r="G33" i="144"/>
  <c r="K33" i="144" s="1"/>
  <c r="J32" i="144"/>
  <c r="G32" i="144"/>
  <c r="K32" i="144" s="1"/>
  <c r="J31" i="144"/>
  <c r="G31" i="144"/>
  <c r="K31" i="144" s="1"/>
  <c r="J30" i="144"/>
  <c r="G30" i="144"/>
  <c r="K30" i="144" s="1"/>
  <c r="J29" i="144"/>
  <c r="G29" i="144"/>
  <c r="K29" i="144" s="1"/>
  <c r="J28" i="144"/>
  <c r="G28" i="144"/>
  <c r="K28" i="144" s="1"/>
  <c r="J27" i="144"/>
  <c r="G27" i="144"/>
  <c r="K27" i="144" s="1"/>
  <c r="J26" i="144"/>
  <c r="G26" i="144"/>
  <c r="K26" i="144" s="1"/>
  <c r="J25" i="144"/>
  <c r="G25" i="144"/>
  <c r="K25" i="144" s="1"/>
  <c r="J24" i="144"/>
  <c r="G24" i="144"/>
  <c r="K24" i="144" s="1"/>
  <c r="J23" i="144"/>
  <c r="G23" i="144"/>
  <c r="K23" i="144" s="1"/>
  <c r="J22" i="144"/>
  <c r="G22" i="144"/>
  <c r="K22" i="144" s="1"/>
  <c r="J21" i="144"/>
  <c r="G21" i="144"/>
  <c r="K21" i="144" s="1"/>
  <c r="J20" i="144"/>
  <c r="G20" i="144"/>
  <c r="K20" i="144" s="1"/>
  <c r="J19" i="144"/>
  <c r="G19" i="144"/>
  <c r="K19" i="144" s="1"/>
  <c r="J18" i="144"/>
  <c r="G18" i="144"/>
  <c r="R17" i="144"/>
  <c r="H17" i="144"/>
  <c r="G17" i="144"/>
  <c r="D15" i="144"/>
  <c r="P10" i="144"/>
  <c r="P1" i="144"/>
  <c r="P8" i="144" s="1"/>
  <c r="Q49" i="143"/>
  <c r="F49" i="143"/>
  <c r="E49" i="143"/>
  <c r="J48" i="143"/>
  <c r="G48" i="143"/>
  <c r="K48" i="143" s="1"/>
  <c r="J47" i="143"/>
  <c r="G47" i="143"/>
  <c r="K47" i="143" s="1"/>
  <c r="J46" i="143"/>
  <c r="G46" i="143"/>
  <c r="K46" i="143" s="1"/>
  <c r="J45" i="143"/>
  <c r="G45" i="143"/>
  <c r="K45" i="143" s="1"/>
  <c r="J44" i="143"/>
  <c r="G44" i="143"/>
  <c r="K44" i="143" s="1"/>
  <c r="J43" i="143"/>
  <c r="G43" i="143"/>
  <c r="K43" i="143" s="1"/>
  <c r="J42" i="143"/>
  <c r="G42" i="143"/>
  <c r="J41" i="143"/>
  <c r="G41" i="143"/>
  <c r="K41" i="143" s="1"/>
  <c r="J40" i="143"/>
  <c r="G40" i="143"/>
  <c r="K40" i="143" s="1"/>
  <c r="J39" i="143"/>
  <c r="G39" i="143"/>
  <c r="K39" i="143" s="1"/>
  <c r="J38" i="143"/>
  <c r="G38" i="143"/>
  <c r="K38" i="143" s="1"/>
  <c r="J37" i="143"/>
  <c r="G37" i="143"/>
  <c r="K37" i="143" s="1"/>
  <c r="J36" i="143"/>
  <c r="G36" i="143"/>
  <c r="K36" i="143" s="1"/>
  <c r="J35" i="143"/>
  <c r="G35" i="143"/>
  <c r="K35" i="143" s="1"/>
  <c r="J34" i="143"/>
  <c r="G34" i="143"/>
  <c r="K34" i="143" s="1"/>
  <c r="J33" i="143"/>
  <c r="G33" i="143"/>
  <c r="K33" i="143" s="1"/>
  <c r="J32" i="143"/>
  <c r="G32" i="143"/>
  <c r="K32" i="143" s="1"/>
  <c r="J31" i="143"/>
  <c r="G31" i="143"/>
  <c r="K31" i="143" s="1"/>
  <c r="J30" i="143"/>
  <c r="G30" i="143"/>
  <c r="K30" i="143" s="1"/>
  <c r="J29" i="143"/>
  <c r="G29" i="143"/>
  <c r="K29" i="143" s="1"/>
  <c r="J28" i="143"/>
  <c r="G28" i="143"/>
  <c r="K28" i="143" s="1"/>
  <c r="J27" i="143"/>
  <c r="G27" i="143"/>
  <c r="K27" i="143" s="1"/>
  <c r="J26" i="143"/>
  <c r="G26" i="143"/>
  <c r="K26" i="143" s="1"/>
  <c r="J25" i="143"/>
  <c r="G25" i="143"/>
  <c r="K25" i="143" s="1"/>
  <c r="J24" i="143"/>
  <c r="G24" i="143"/>
  <c r="K24" i="143" s="1"/>
  <c r="J23" i="143"/>
  <c r="G23" i="143"/>
  <c r="K23" i="143" s="1"/>
  <c r="J22" i="143"/>
  <c r="G22" i="143"/>
  <c r="K22" i="143" s="1"/>
  <c r="J21" i="143"/>
  <c r="G21" i="143"/>
  <c r="K21" i="143" s="1"/>
  <c r="J20" i="143"/>
  <c r="G20" i="143"/>
  <c r="K20" i="143" s="1"/>
  <c r="J19" i="143"/>
  <c r="G19" i="143"/>
  <c r="K19" i="143" s="1"/>
  <c r="J18" i="143"/>
  <c r="G18" i="143"/>
  <c r="R17" i="143"/>
  <c r="H17" i="143"/>
  <c r="G17" i="143"/>
  <c r="D15" i="143"/>
  <c r="P10" i="143"/>
  <c r="P1" i="143"/>
  <c r="P8" i="143" s="1"/>
  <c r="Q49" i="142"/>
  <c r="F49" i="142"/>
  <c r="E49" i="142"/>
  <c r="J48" i="142"/>
  <c r="G48" i="142"/>
  <c r="K48" i="142" s="1"/>
  <c r="J47" i="142"/>
  <c r="G47" i="142"/>
  <c r="K47" i="142" s="1"/>
  <c r="J46" i="142"/>
  <c r="G46" i="142"/>
  <c r="K46" i="142" s="1"/>
  <c r="J45" i="142"/>
  <c r="G45" i="142"/>
  <c r="K45" i="142" s="1"/>
  <c r="J44" i="142"/>
  <c r="G44" i="142"/>
  <c r="K44" i="142" s="1"/>
  <c r="J43" i="142"/>
  <c r="G43" i="142"/>
  <c r="K43" i="142" s="1"/>
  <c r="J42" i="142"/>
  <c r="G42" i="142"/>
  <c r="J41" i="142"/>
  <c r="G41" i="142"/>
  <c r="K41" i="142" s="1"/>
  <c r="J40" i="142"/>
  <c r="G40" i="142"/>
  <c r="K40" i="142" s="1"/>
  <c r="J39" i="142"/>
  <c r="G39" i="142"/>
  <c r="K39" i="142" s="1"/>
  <c r="J38" i="142"/>
  <c r="G38" i="142"/>
  <c r="K38" i="142" s="1"/>
  <c r="J37" i="142"/>
  <c r="G37" i="142"/>
  <c r="K37" i="142" s="1"/>
  <c r="J36" i="142"/>
  <c r="G36" i="142"/>
  <c r="K36" i="142" s="1"/>
  <c r="J35" i="142"/>
  <c r="G35" i="142"/>
  <c r="K35" i="142" s="1"/>
  <c r="J34" i="142"/>
  <c r="G34" i="142"/>
  <c r="K34" i="142" s="1"/>
  <c r="J33" i="142"/>
  <c r="G33" i="142"/>
  <c r="K33" i="142" s="1"/>
  <c r="J32" i="142"/>
  <c r="G32" i="142"/>
  <c r="K32" i="142" s="1"/>
  <c r="J31" i="142"/>
  <c r="G31" i="142"/>
  <c r="K31" i="142" s="1"/>
  <c r="J30" i="142"/>
  <c r="G30" i="142"/>
  <c r="K30" i="142" s="1"/>
  <c r="J29" i="142"/>
  <c r="G29" i="142"/>
  <c r="K29" i="142" s="1"/>
  <c r="J28" i="142"/>
  <c r="G28" i="142"/>
  <c r="K28" i="142" s="1"/>
  <c r="J27" i="142"/>
  <c r="G27" i="142"/>
  <c r="K27" i="142" s="1"/>
  <c r="J26" i="142"/>
  <c r="G26" i="142"/>
  <c r="K26" i="142" s="1"/>
  <c r="J25" i="142"/>
  <c r="G25" i="142"/>
  <c r="K25" i="142" s="1"/>
  <c r="J24" i="142"/>
  <c r="G24" i="142"/>
  <c r="K24" i="142" s="1"/>
  <c r="J23" i="142"/>
  <c r="G23" i="142"/>
  <c r="K23" i="142" s="1"/>
  <c r="J22" i="142"/>
  <c r="G22" i="142"/>
  <c r="K22" i="142" s="1"/>
  <c r="J21" i="142"/>
  <c r="G21" i="142"/>
  <c r="K21" i="142" s="1"/>
  <c r="J20" i="142"/>
  <c r="G20" i="142"/>
  <c r="K20" i="142" s="1"/>
  <c r="J19" i="142"/>
  <c r="G19" i="142"/>
  <c r="K19" i="142" s="1"/>
  <c r="J18" i="142"/>
  <c r="G18" i="142"/>
  <c r="R17" i="142"/>
  <c r="H17" i="142"/>
  <c r="G17" i="142"/>
  <c r="D15" i="142"/>
  <c r="P10" i="142"/>
  <c r="P1" i="142"/>
  <c r="P8" i="142" s="1"/>
  <c r="Q49" i="141"/>
  <c r="F49" i="141"/>
  <c r="E49" i="141"/>
  <c r="J48" i="141"/>
  <c r="G48" i="141"/>
  <c r="K48" i="141" s="1"/>
  <c r="J47" i="141"/>
  <c r="G47" i="141"/>
  <c r="K47" i="141" s="1"/>
  <c r="J46" i="141"/>
  <c r="G46" i="141"/>
  <c r="K46" i="141" s="1"/>
  <c r="J45" i="141"/>
  <c r="G45" i="141"/>
  <c r="K45" i="141" s="1"/>
  <c r="J44" i="141"/>
  <c r="G44" i="141"/>
  <c r="K44" i="141" s="1"/>
  <c r="J43" i="141"/>
  <c r="G43" i="141"/>
  <c r="K43" i="141" s="1"/>
  <c r="J42" i="141"/>
  <c r="G42" i="141"/>
  <c r="J41" i="141"/>
  <c r="G41" i="141"/>
  <c r="K41" i="141" s="1"/>
  <c r="J40" i="141"/>
  <c r="G40" i="141"/>
  <c r="K40" i="141" s="1"/>
  <c r="J39" i="141"/>
  <c r="G39" i="141"/>
  <c r="K39" i="141" s="1"/>
  <c r="J38" i="141"/>
  <c r="G38" i="141"/>
  <c r="K38" i="141" s="1"/>
  <c r="J37" i="141"/>
  <c r="G37" i="141"/>
  <c r="K37" i="141" s="1"/>
  <c r="J36" i="141"/>
  <c r="G36" i="141"/>
  <c r="K36" i="141" s="1"/>
  <c r="J35" i="141"/>
  <c r="G35" i="141"/>
  <c r="K35" i="141" s="1"/>
  <c r="J34" i="141"/>
  <c r="G34" i="141"/>
  <c r="K34" i="141" s="1"/>
  <c r="J33" i="141"/>
  <c r="G33" i="141"/>
  <c r="K33" i="141" s="1"/>
  <c r="J32" i="141"/>
  <c r="G32" i="141"/>
  <c r="K32" i="141" s="1"/>
  <c r="J31" i="141"/>
  <c r="G31" i="141"/>
  <c r="K31" i="141" s="1"/>
  <c r="J30" i="141"/>
  <c r="G30" i="141"/>
  <c r="K30" i="141" s="1"/>
  <c r="J29" i="141"/>
  <c r="G29" i="141"/>
  <c r="K29" i="141" s="1"/>
  <c r="J28" i="141"/>
  <c r="G28" i="141"/>
  <c r="K28" i="141" s="1"/>
  <c r="J27" i="141"/>
  <c r="G27" i="141"/>
  <c r="K27" i="141" s="1"/>
  <c r="J26" i="141"/>
  <c r="G26" i="141"/>
  <c r="K26" i="141" s="1"/>
  <c r="J25" i="141"/>
  <c r="G25" i="141"/>
  <c r="K25" i="141" s="1"/>
  <c r="J24" i="141"/>
  <c r="G24" i="141"/>
  <c r="K24" i="141" s="1"/>
  <c r="J23" i="141"/>
  <c r="G23" i="141"/>
  <c r="K23" i="141" s="1"/>
  <c r="J22" i="141"/>
  <c r="G22" i="141"/>
  <c r="K22" i="141" s="1"/>
  <c r="J21" i="141"/>
  <c r="G21" i="141"/>
  <c r="K21" i="141" s="1"/>
  <c r="J20" i="141"/>
  <c r="G20" i="141"/>
  <c r="K20" i="141" s="1"/>
  <c r="J19" i="141"/>
  <c r="G19" i="141"/>
  <c r="K19" i="141" s="1"/>
  <c r="J18" i="141"/>
  <c r="G18" i="141"/>
  <c r="R17" i="141"/>
  <c r="H17" i="141"/>
  <c r="G17" i="141"/>
  <c r="D15" i="141"/>
  <c r="P10" i="141"/>
  <c r="P1" i="141"/>
  <c r="P8" i="141" s="1"/>
  <c r="Q49" i="140"/>
  <c r="F49" i="140"/>
  <c r="E49" i="140"/>
  <c r="J48" i="140"/>
  <c r="G48" i="140"/>
  <c r="K48" i="140" s="1"/>
  <c r="J47" i="140"/>
  <c r="G47" i="140"/>
  <c r="K47" i="140" s="1"/>
  <c r="J46" i="140"/>
  <c r="G46" i="140"/>
  <c r="K46" i="140" s="1"/>
  <c r="J45" i="140"/>
  <c r="G45" i="140"/>
  <c r="K45" i="140" s="1"/>
  <c r="J44" i="140"/>
  <c r="G44" i="140"/>
  <c r="K44" i="140" s="1"/>
  <c r="J43" i="140"/>
  <c r="G43" i="140"/>
  <c r="K43" i="140" s="1"/>
  <c r="J42" i="140"/>
  <c r="G42" i="140"/>
  <c r="J41" i="140"/>
  <c r="G41" i="140"/>
  <c r="K41" i="140" s="1"/>
  <c r="J40" i="140"/>
  <c r="G40" i="140"/>
  <c r="K40" i="140" s="1"/>
  <c r="J39" i="140"/>
  <c r="G39" i="140"/>
  <c r="K39" i="140" s="1"/>
  <c r="J38" i="140"/>
  <c r="G38" i="140"/>
  <c r="K38" i="140" s="1"/>
  <c r="J37" i="140"/>
  <c r="G37" i="140"/>
  <c r="K37" i="140" s="1"/>
  <c r="J36" i="140"/>
  <c r="G36" i="140"/>
  <c r="K36" i="140" s="1"/>
  <c r="J35" i="140"/>
  <c r="G35" i="140"/>
  <c r="K35" i="140" s="1"/>
  <c r="J34" i="140"/>
  <c r="G34" i="140"/>
  <c r="K34" i="140" s="1"/>
  <c r="J33" i="140"/>
  <c r="G33" i="140"/>
  <c r="K33" i="140" s="1"/>
  <c r="J32" i="140"/>
  <c r="G32" i="140"/>
  <c r="K32" i="140" s="1"/>
  <c r="J31" i="140"/>
  <c r="G31" i="140"/>
  <c r="K31" i="140" s="1"/>
  <c r="J30" i="140"/>
  <c r="G30" i="140"/>
  <c r="K30" i="140" s="1"/>
  <c r="J29" i="140"/>
  <c r="G29" i="140"/>
  <c r="K29" i="140" s="1"/>
  <c r="J28" i="140"/>
  <c r="G28" i="140"/>
  <c r="K28" i="140" s="1"/>
  <c r="J27" i="140"/>
  <c r="G27" i="140"/>
  <c r="K27" i="140" s="1"/>
  <c r="J26" i="140"/>
  <c r="G26" i="140"/>
  <c r="K26" i="140" s="1"/>
  <c r="J25" i="140"/>
  <c r="G25" i="140"/>
  <c r="K25" i="140" s="1"/>
  <c r="J24" i="140"/>
  <c r="G24" i="140"/>
  <c r="K24" i="140" s="1"/>
  <c r="J23" i="140"/>
  <c r="G23" i="140"/>
  <c r="K23" i="140" s="1"/>
  <c r="J22" i="140"/>
  <c r="G22" i="140"/>
  <c r="K22" i="140" s="1"/>
  <c r="J21" i="140"/>
  <c r="G21" i="140"/>
  <c r="K21" i="140" s="1"/>
  <c r="J20" i="140"/>
  <c r="G20" i="140"/>
  <c r="K20" i="140" s="1"/>
  <c r="J19" i="140"/>
  <c r="G19" i="140"/>
  <c r="K19" i="140" s="1"/>
  <c r="J18" i="140"/>
  <c r="G18" i="140"/>
  <c r="R17" i="140"/>
  <c r="H17" i="140"/>
  <c r="G17" i="140"/>
  <c r="D15" i="140"/>
  <c r="P10" i="140"/>
  <c r="P1" i="140"/>
  <c r="P8" i="140" s="1"/>
  <c r="Q49" i="139"/>
  <c r="F49" i="139"/>
  <c r="E49" i="139"/>
  <c r="J48" i="139"/>
  <c r="G48" i="139"/>
  <c r="K48" i="139" s="1"/>
  <c r="J47" i="139"/>
  <c r="G47" i="139"/>
  <c r="K47" i="139" s="1"/>
  <c r="J46" i="139"/>
  <c r="G46" i="139"/>
  <c r="K46" i="139" s="1"/>
  <c r="J45" i="139"/>
  <c r="G45" i="139"/>
  <c r="K45" i="139" s="1"/>
  <c r="J44" i="139"/>
  <c r="G44" i="139"/>
  <c r="K44" i="139" s="1"/>
  <c r="J43" i="139"/>
  <c r="G43" i="139"/>
  <c r="K43" i="139" s="1"/>
  <c r="J42" i="139"/>
  <c r="G42" i="139"/>
  <c r="J41" i="139"/>
  <c r="G41" i="139"/>
  <c r="K41" i="139" s="1"/>
  <c r="J40" i="139"/>
  <c r="G40" i="139"/>
  <c r="K40" i="139" s="1"/>
  <c r="J39" i="139"/>
  <c r="G39" i="139"/>
  <c r="K39" i="139" s="1"/>
  <c r="J38" i="139"/>
  <c r="G38" i="139"/>
  <c r="K38" i="139" s="1"/>
  <c r="J37" i="139"/>
  <c r="G37" i="139"/>
  <c r="K37" i="139" s="1"/>
  <c r="J36" i="139"/>
  <c r="G36" i="139"/>
  <c r="K36" i="139" s="1"/>
  <c r="J35" i="139"/>
  <c r="G35" i="139"/>
  <c r="K35" i="139" s="1"/>
  <c r="J34" i="139"/>
  <c r="G34" i="139"/>
  <c r="K34" i="139" s="1"/>
  <c r="J33" i="139"/>
  <c r="G33" i="139"/>
  <c r="K33" i="139" s="1"/>
  <c r="J32" i="139"/>
  <c r="G32" i="139"/>
  <c r="K32" i="139" s="1"/>
  <c r="J31" i="139"/>
  <c r="G31" i="139"/>
  <c r="K31" i="139" s="1"/>
  <c r="J30" i="139"/>
  <c r="G30" i="139"/>
  <c r="K30" i="139" s="1"/>
  <c r="J29" i="139"/>
  <c r="G29" i="139"/>
  <c r="K29" i="139" s="1"/>
  <c r="J28" i="139"/>
  <c r="G28" i="139"/>
  <c r="K28" i="139" s="1"/>
  <c r="J27" i="139"/>
  <c r="G27" i="139"/>
  <c r="K27" i="139" s="1"/>
  <c r="J26" i="139"/>
  <c r="G26" i="139"/>
  <c r="K26" i="139" s="1"/>
  <c r="J25" i="139"/>
  <c r="G25" i="139"/>
  <c r="K25" i="139" s="1"/>
  <c r="J24" i="139"/>
  <c r="G24" i="139"/>
  <c r="K24" i="139" s="1"/>
  <c r="J23" i="139"/>
  <c r="G23" i="139"/>
  <c r="K23" i="139" s="1"/>
  <c r="J22" i="139"/>
  <c r="G22" i="139"/>
  <c r="K22" i="139" s="1"/>
  <c r="J21" i="139"/>
  <c r="G21" i="139"/>
  <c r="K21" i="139" s="1"/>
  <c r="J20" i="139"/>
  <c r="G20" i="139"/>
  <c r="K20" i="139" s="1"/>
  <c r="J19" i="139"/>
  <c r="G19" i="139"/>
  <c r="K19" i="139" s="1"/>
  <c r="J18" i="139"/>
  <c r="G18" i="139"/>
  <c r="R17" i="139"/>
  <c r="H17" i="139"/>
  <c r="G17" i="139"/>
  <c r="D15" i="139"/>
  <c r="P10" i="139"/>
  <c r="P1" i="139"/>
  <c r="P8" i="139" s="1"/>
  <c r="Q49" i="138"/>
  <c r="F49" i="138"/>
  <c r="E49" i="138"/>
  <c r="J48" i="138"/>
  <c r="G48" i="138"/>
  <c r="K48" i="138" s="1"/>
  <c r="J47" i="138"/>
  <c r="G47" i="138"/>
  <c r="K47" i="138" s="1"/>
  <c r="J46" i="138"/>
  <c r="G46" i="138"/>
  <c r="K46" i="138" s="1"/>
  <c r="J45" i="138"/>
  <c r="G45" i="138"/>
  <c r="K45" i="138" s="1"/>
  <c r="J44" i="138"/>
  <c r="G44" i="138"/>
  <c r="K44" i="138" s="1"/>
  <c r="J43" i="138"/>
  <c r="G43" i="138"/>
  <c r="K43" i="138" s="1"/>
  <c r="J42" i="138"/>
  <c r="G42" i="138"/>
  <c r="J41" i="138"/>
  <c r="G41" i="138"/>
  <c r="K41" i="138" s="1"/>
  <c r="J40" i="138"/>
  <c r="G40" i="138"/>
  <c r="K40" i="138" s="1"/>
  <c r="J39" i="138"/>
  <c r="G39" i="138"/>
  <c r="K39" i="138" s="1"/>
  <c r="J38" i="138"/>
  <c r="G38" i="138"/>
  <c r="K38" i="138" s="1"/>
  <c r="J37" i="138"/>
  <c r="G37" i="138"/>
  <c r="K37" i="138" s="1"/>
  <c r="J36" i="138"/>
  <c r="G36" i="138"/>
  <c r="K36" i="138" s="1"/>
  <c r="J35" i="138"/>
  <c r="G35" i="138"/>
  <c r="K35" i="138" s="1"/>
  <c r="J34" i="138"/>
  <c r="G34" i="138"/>
  <c r="K34" i="138" s="1"/>
  <c r="J33" i="138"/>
  <c r="G33" i="138"/>
  <c r="K33" i="138" s="1"/>
  <c r="J32" i="138"/>
  <c r="G32" i="138"/>
  <c r="K32" i="138" s="1"/>
  <c r="J31" i="138"/>
  <c r="G31" i="138"/>
  <c r="K31" i="138" s="1"/>
  <c r="J30" i="138"/>
  <c r="G30" i="138"/>
  <c r="K30" i="138" s="1"/>
  <c r="J29" i="138"/>
  <c r="G29" i="138"/>
  <c r="K29" i="138" s="1"/>
  <c r="J28" i="138"/>
  <c r="G28" i="138"/>
  <c r="K28" i="138" s="1"/>
  <c r="J27" i="138"/>
  <c r="G27" i="138"/>
  <c r="K27" i="138" s="1"/>
  <c r="J26" i="138"/>
  <c r="G26" i="138"/>
  <c r="K26" i="138" s="1"/>
  <c r="J25" i="138"/>
  <c r="G25" i="138"/>
  <c r="K25" i="138" s="1"/>
  <c r="J24" i="138"/>
  <c r="G24" i="138"/>
  <c r="K24" i="138" s="1"/>
  <c r="J23" i="138"/>
  <c r="G23" i="138"/>
  <c r="K23" i="138" s="1"/>
  <c r="J22" i="138"/>
  <c r="G22" i="138"/>
  <c r="K22" i="138" s="1"/>
  <c r="J21" i="138"/>
  <c r="G21" i="138"/>
  <c r="K21" i="138" s="1"/>
  <c r="J20" i="138"/>
  <c r="G20" i="138"/>
  <c r="K20" i="138" s="1"/>
  <c r="J19" i="138"/>
  <c r="G19" i="138"/>
  <c r="K19" i="138" s="1"/>
  <c r="J18" i="138"/>
  <c r="G18" i="138"/>
  <c r="R17" i="138"/>
  <c r="H17" i="138"/>
  <c r="G17" i="138"/>
  <c r="D15" i="138"/>
  <c r="P10" i="138"/>
  <c r="P1" i="138"/>
  <c r="P8" i="138" s="1"/>
  <c r="Q49" i="137"/>
  <c r="F49" i="137"/>
  <c r="E49" i="137"/>
  <c r="J48" i="137"/>
  <c r="G48" i="137"/>
  <c r="K48" i="137" s="1"/>
  <c r="J47" i="137"/>
  <c r="G47" i="137"/>
  <c r="K47" i="137" s="1"/>
  <c r="J46" i="137"/>
  <c r="G46" i="137"/>
  <c r="K46" i="137" s="1"/>
  <c r="J45" i="137"/>
  <c r="G45" i="137"/>
  <c r="K45" i="137" s="1"/>
  <c r="J44" i="137"/>
  <c r="G44" i="137"/>
  <c r="K44" i="137" s="1"/>
  <c r="J43" i="137"/>
  <c r="G43" i="137"/>
  <c r="K43" i="137" s="1"/>
  <c r="J42" i="137"/>
  <c r="G42" i="137"/>
  <c r="J41" i="137"/>
  <c r="G41" i="137"/>
  <c r="K41" i="137" s="1"/>
  <c r="J40" i="137"/>
  <c r="G40" i="137"/>
  <c r="K40" i="137" s="1"/>
  <c r="J39" i="137"/>
  <c r="G39" i="137"/>
  <c r="K39" i="137" s="1"/>
  <c r="J38" i="137"/>
  <c r="G38" i="137"/>
  <c r="K38" i="137" s="1"/>
  <c r="J37" i="137"/>
  <c r="G37" i="137"/>
  <c r="K37" i="137" s="1"/>
  <c r="J36" i="137"/>
  <c r="G36" i="137"/>
  <c r="K36" i="137" s="1"/>
  <c r="J35" i="137"/>
  <c r="G35" i="137"/>
  <c r="K35" i="137" s="1"/>
  <c r="J34" i="137"/>
  <c r="G34" i="137"/>
  <c r="K34" i="137" s="1"/>
  <c r="J33" i="137"/>
  <c r="G33" i="137"/>
  <c r="K33" i="137" s="1"/>
  <c r="J32" i="137"/>
  <c r="G32" i="137"/>
  <c r="K32" i="137" s="1"/>
  <c r="J31" i="137"/>
  <c r="G31" i="137"/>
  <c r="K31" i="137" s="1"/>
  <c r="J30" i="137"/>
  <c r="G30" i="137"/>
  <c r="K30" i="137" s="1"/>
  <c r="J29" i="137"/>
  <c r="G29" i="137"/>
  <c r="K29" i="137" s="1"/>
  <c r="J28" i="137"/>
  <c r="G28" i="137"/>
  <c r="K28" i="137" s="1"/>
  <c r="J27" i="137"/>
  <c r="G27" i="137"/>
  <c r="K27" i="137" s="1"/>
  <c r="J26" i="137"/>
  <c r="G26" i="137"/>
  <c r="K26" i="137" s="1"/>
  <c r="J25" i="137"/>
  <c r="G25" i="137"/>
  <c r="K25" i="137" s="1"/>
  <c r="J24" i="137"/>
  <c r="G24" i="137"/>
  <c r="K24" i="137" s="1"/>
  <c r="J23" i="137"/>
  <c r="G23" i="137"/>
  <c r="K23" i="137" s="1"/>
  <c r="J22" i="137"/>
  <c r="G22" i="137"/>
  <c r="K22" i="137" s="1"/>
  <c r="J21" i="137"/>
  <c r="G21" i="137"/>
  <c r="K21" i="137" s="1"/>
  <c r="J20" i="137"/>
  <c r="G20" i="137"/>
  <c r="K20" i="137" s="1"/>
  <c r="J19" i="137"/>
  <c r="G19" i="137"/>
  <c r="K19" i="137" s="1"/>
  <c r="J18" i="137"/>
  <c r="G18" i="137"/>
  <c r="R17" i="137"/>
  <c r="H17" i="137"/>
  <c r="G17" i="137"/>
  <c r="D15" i="137"/>
  <c r="P10" i="137"/>
  <c r="P1" i="137"/>
  <c r="P8" i="137" s="1"/>
  <c r="Q49" i="136"/>
  <c r="F49" i="136"/>
  <c r="E49" i="136"/>
  <c r="J48" i="136"/>
  <c r="G48" i="136"/>
  <c r="K48" i="136" s="1"/>
  <c r="J47" i="136"/>
  <c r="G47" i="136"/>
  <c r="K47" i="136" s="1"/>
  <c r="J46" i="136"/>
  <c r="G46" i="136"/>
  <c r="K46" i="136" s="1"/>
  <c r="J45" i="136"/>
  <c r="G45" i="136"/>
  <c r="K45" i="136" s="1"/>
  <c r="J44" i="136"/>
  <c r="G44" i="136"/>
  <c r="K44" i="136" s="1"/>
  <c r="J43" i="136"/>
  <c r="G43" i="136"/>
  <c r="K43" i="136" s="1"/>
  <c r="J42" i="136"/>
  <c r="G42" i="136"/>
  <c r="J41" i="136"/>
  <c r="G41" i="136"/>
  <c r="K41" i="136" s="1"/>
  <c r="J40" i="136"/>
  <c r="G40" i="136"/>
  <c r="K40" i="136" s="1"/>
  <c r="J39" i="136"/>
  <c r="G39" i="136"/>
  <c r="K39" i="136" s="1"/>
  <c r="J38" i="136"/>
  <c r="G38" i="136"/>
  <c r="K38" i="136" s="1"/>
  <c r="J37" i="136"/>
  <c r="G37" i="136"/>
  <c r="K37" i="136" s="1"/>
  <c r="J36" i="136"/>
  <c r="G36" i="136"/>
  <c r="K36" i="136" s="1"/>
  <c r="J35" i="136"/>
  <c r="G35" i="136"/>
  <c r="K35" i="136" s="1"/>
  <c r="J34" i="136"/>
  <c r="G34" i="136"/>
  <c r="K34" i="136" s="1"/>
  <c r="J33" i="136"/>
  <c r="G33" i="136"/>
  <c r="K33" i="136" s="1"/>
  <c r="J32" i="136"/>
  <c r="G32" i="136"/>
  <c r="K32" i="136" s="1"/>
  <c r="J31" i="136"/>
  <c r="G31" i="136"/>
  <c r="K31" i="136" s="1"/>
  <c r="J30" i="136"/>
  <c r="G30" i="136"/>
  <c r="K30" i="136" s="1"/>
  <c r="J29" i="136"/>
  <c r="G29" i="136"/>
  <c r="K29" i="136" s="1"/>
  <c r="J28" i="136"/>
  <c r="G28" i="136"/>
  <c r="K28" i="136" s="1"/>
  <c r="J27" i="136"/>
  <c r="G27" i="136"/>
  <c r="K27" i="136" s="1"/>
  <c r="J26" i="136"/>
  <c r="G26" i="136"/>
  <c r="K26" i="136" s="1"/>
  <c r="J25" i="136"/>
  <c r="G25" i="136"/>
  <c r="K25" i="136" s="1"/>
  <c r="J24" i="136"/>
  <c r="G24" i="136"/>
  <c r="K24" i="136" s="1"/>
  <c r="J23" i="136"/>
  <c r="G23" i="136"/>
  <c r="K23" i="136" s="1"/>
  <c r="J22" i="136"/>
  <c r="G22" i="136"/>
  <c r="K22" i="136" s="1"/>
  <c r="J21" i="136"/>
  <c r="G21" i="136"/>
  <c r="K21" i="136" s="1"/>
  <c r="J20" i="136"/>
  <c r="G20" i="136"/>
  <c r="K20" i="136" s="1"/>
  <c r="J19" i="136"/>
  <c r="G19" i="136"/>
  <c r="K19" i="136" s="1"/>
  <c r="J18" i="136"/>
  <c r="G18" i="136"/>
  <c r="R17" i="136"/>
  <c r="H17" i="136"/>
  <c r="G17" i="136"/>
  <c r="D15" i="136"/>
  <c r="P10" i="136"/>
  <c r="P1" i="136"/>
  <c r="P8" i="136" s="1"/>
  <c r="Q49" i="135"/>
  <c r="F49" i="135"/>
  <c r="E49" i="135"/>
  <c r="J48" i="135"/>
  <c r="G48" i="135"/>
  <c r="K48" i="135" s="1"/>
  <c r="J47" i="135"/>
  <c r="G47" i="135"/>
  <c r="K47" i="135" s="1"/>
  <c r="J46" i="135"/>
  <c r="G46" i="135"/>
  <c r="K46" i="135" s="1"/>
  <c r="J45" i="135"/>
  <c r="G45" i="135"/>
  <c r="K45" i="135" s="1"/>
  <c r="J44" i="135"/>
  <c r="G44" i="135"/>
  <c r="K44" i="135" s="1"/>
  <c r="J43" i="135"/>
  <c r="G43" i="135"/>
  <c r="K43" i="135" s="1"/>
  <c r="J42" i="135"/>
  <c r="G42" i="135"/>
  <c r="J41" i="135"/>
  <c r="G41" i="135"/>
  <c r="K41" i="135" s="1"/>
  <c r="J40" i="135"/>
  <c r="G40" i="135"/>
  <c r="K40" i="135" s="1"/>
  <c r="J39" i="135"/>
  <c r="G39" i="135"/>
  <c r="K39" i="135" s="1"/>
  <c r="J38" i="135"/>
  <c r="G38" i="135"/>
  <c r="K38" i="135" s="1"/>
  <c r="J37" i="135"/>
  <c r="G37" i="135"/>
  <c r="K37" i="135" s="1"/>
  <c r="J36" i="135"/>
  <c r="G36" i="135"/>
  <c r="K36" i="135" s="1"/>
  <c r="J35" i="135"/>
  <c r="G35" i="135"/>
  <c r="K35" i="135" s="1"/>
  <c r="J34" i="135"/>
  <c r="G34" i="135"/>
  <c r="K34" i="135" s="1"/>
  <c r="J33" i="135"/>
  <c r="G33" i="135"/>
  <c r="K33" i="135" s="1"/>
  <c r="J32" i="135"/>
  <c r="G32" i="135"/>
  <c r="K32" i="135" s="1"/>
  <c r="J31" i="135"/>
  <c r="G31" i="135"/>
  <c r="K31" i="135" s="1"/>
  <c r="J30" i="135"/>
  <c r="G30" i="135"/>
  <c r="K30" i="135" s="1"/>
  <c r="J29" i="135"/>
  <c r="G29" i="135"/>
  <c r="K29" i="135" s="1"/>
  <c r="J28" i="135"/>
  <c r="G28" i="135"/>
  <c r="K28" i="135" s="1"/>
  <c r="J27" i="135"/>
  <c r="G27" i="135"/>
  <c r="K27" i="135" s="1"/>
  <c r="J26" i="135"/>
  <c r="G26" i="135"/>
  <c r="K26" i="135" s="1"/>
  <c r="J25" i="135"/>
  <c r="G25" i="135"/>
  <c r="K25" i="135" s="1"/>
  <c r="J24" i="135"/>
  <c r="G24" i="135"/>
  <c r="K24" i="135" s="1"/>
  <c r="J23" i="135"/>
  <c r="G23" i="135"/>
  <c r="K23" i="135" s="1"/>
  <c r="J22" i="135"/>
  <c r="G22" i="135"/>
  <c r="K22" i="135" s="1"/>
  <c r="J21" i="135"/>
  <c r="G21" i="135"/>
  <c r="K21" i="135" s="1"/>
  <c r="J20" i="135"/>
  <c r="G20" i="135"/>
  <c r="K20" i="135" s="1"/>
  <c r="J19" i="135"/>
  <c r="G19" i="135"/>
  <c r="K19" i="135" s="1"/>
  <c r="J18" i="135"/>
  <c r="G18" i="135"/>
  <c r="R17" i="135"/>
  <c r="H17" i="135"/>
  <c r="G17" i="135"/>
  <c r="D15" i="135"/>
  <c r="P10" i="135"/>
  <c r="P1" i="135"/>
  <c r="P8" i="135" s="1"/>
  <c r="Q49" i="134"/>
  <c r="F49" i="134"/>
  <c r="E49" i="134"/>
  <c r="J48" i="134"/>
  <c r="G48" i="134"/>
  <c r="K48" i="134" s="1"/>
  <c r="J47" i="134"/>
  <c r="G47" i="134"/>
  <c r="K47" i="134" s="1"/>
  <c r="J46" i="134"/>
  <c r="G46" i="134"/>
  <c r="K46" i="134" s="1"/>
  <c r="J45" i="134"/>
  <c r="G45" i="134"/>
  <c r="K45" i="134" s="1"/>
  <c r="J44" i="134"/>
  <c r="G44" i="134"/>
  <c r="K44" i="134" s="1"/>
  <c r="J43" i="134"/>
  <c r="G43" i="134"/>
  <c r="K43" i="134" s="1"/>
  <c r="J42" i="134"/>
  <c r="G42" i="134"/>
  <c r="J41" i="134"/>
  <c r="G41" i="134"/>
  <c r="K41" i="134" s="1"/>
  <c r="J40" i="134"/>
  <c r="G40" i="134"/>
  <c r="K40" i="134" s="1"/>
  <c r="J39" i="134"/>
  <c r="G39" i="134"/>
  <c r="K39" i="134" s="1"/>
  <c r="J38" i="134"/>
  <c r="G38" i="134"/>
  <c r="K38" i="134" s="1"/>
  <c r="J37" i="134"/>
  <c r="G37" i="134"/>
  <c r="K37" i="134" s="1"/>
  <c r="J36" i="134"/>
  <c r="G36" i="134"/>
  <c r="K36" i="134" s="1"/>
  <c r="J35" i="134"/>
  <c r="G35" i="134"/>
  <c r="K35" i="134" s="1"/>
  <c r="J34" i="134"/>
  <c r="G34" i="134"/>
  <c r="K34" i="134" s="1"/>
  <c r="J33" i="134"/>
  <c r="G33" i="134"/>
  <c r="K33" i="134" s="1"/>
  <c r="J32" i="134"/>
  <c r="G32" i="134"/>
  <c r="K32" i="134" s="1"/>
  <c r="J31" i="134"/>
  <c r="G31" i="134"/>
  <c r="K31" i="134" s="1"/>
  <c r="J30" i="134"/>
  <c r="G30" i="134"/>
  <c r="K30" i="134" s="1"/>
  <c r="J29" i="134"/>
  <c r="G29" i="134"/>
  <c r="K29" i="134" s="1"/>
  <c r="J28" i="134"/>
  <c r="G28" i="134"/>
  <c r="K28" i="134" s="1"/>
  <c r="J27" i="134"/>
  <c r="G27" i="134"/>
  <c r="K27" i="134" s="1"/>
  <c r="J26" i="134"/>
  <c r="G26" i="134"/>
  <c r="K26" i="134" s="1"/>
  <c r="J25" i="134"/>
  <c r="G25" i="134"/>
  <c r="K25" i="134" s="1"/>
  <c r="J24" i="134"/>
  <c r="G24" i="134"/>
  <c r="K24" i="134" s="1"/>
  <c r="J23" i="134"/>
  <c r="G23" i="134"/>
  <c r="K23" i="134" s="1"/>
  <c r="J22" i="134"/>
  <c r="G22" i="134"/>
  <c r="K22" i="134" s="1"/>
  <c r="J21" i="134"/>
  <c r="G21" i="134"/>
  <c r="K21" i="134" s="1"/>
  <c r="J20" i="134"/>
  <c r="G20" i="134"/>
  <c r="K20" i="134" s="1"/>
  <c r="J19" i="134"/>
  <c r="G19" i="134"/>
  <c r="K19" i="134" s="1"/>
  <c r="J18" i="134"/>
  <c r="G18" i="134"/>
  <c r="R17" i="134"/>
  <c r="H17" i="134"/>
  <c r="G17" i="134"/>
  <c r="D15" i="134"/>
  <c r="P10" i="134"/>
  <c r="P1" i="134"/>
  <c r="P8" i="134" s="1"/>
  <c r="Q49" i="133"/>
  <c r="F49" i="133"/>
  <c r="E49" i="133"/>
  <c r="J48" i="133"/>
  <c r="G48" i="133"/>
  <c r="K48" i="133" s="1"/>
  <c r="J47" i="133"/>
  <c r="G47" i="133"/>
  <c r="K47" i="133" s="1"/>
  <c r="J46" i="133"/>
  <c r="G46" i="133"/>
  <c r="K46" i="133" s="1"/>
  <c r="J45" i="133"/>
  <c r="G45" i="133"/>
  <c r="K45" i="133" s="1"/>
  <c r="J44" i="133"/>
  <c r="G44" i="133"/>
  <c r="K44" i="133" s="1"/>
  <c r="J43" i="133"/>
  <c r="G43" i="133"/>
  <c r="K43" i="133" s="1"/>
  <c r="J42" i="133"/>
  <c r="G42" i="133"/>
  <c r="J41" i="133"/>
  <c r="G41" i="133"/>
  <c r="K41" i="133" s="1"/>
  <c r="J40" i="133"/>
  <c r="G40" i="133"/>
  <c r="K40" i="133" s="1"/>
  <c r="J39" i="133"/>
  <c r="G39" i="133"/>
  <c r="K39" i="133" s="1"/>
  <c r="J38" i="133"/>
  <c r="G38" i="133"/>
  <c r="K38" i="133" s="1"/>
  <c r="J37" i="133"/>
  <c r="G37" i="133"/>
  <c r="K37" i="133" s="1"/>
  <c r="J36" i="133"/>
  <c r="G36" i="133"/>
  <c r="K36" i="133" s="1"/>
  <c r="J35" i="133"/>
  <c r="G35" i="133"/>
  <c r="K35" i="133" s="1"/>
  <c r="J34" i="133"/>
  <c r="G34" i="133"/>
  <c r="K34" i="133" s="1"/>
  <c r="J33" i="133"/>
  <c r="G33" i="133"/>
  <c r="K33" i="133" s="1"/>
  <c r="J32" i="133"/>
  <c r="G32" i="133"/>
  <c r="K32" i="133" s="1"/>
  <c r="J31" i="133"/>
  <c r="G31" i="133"/>
  <c r="K31" i="133" s="1"/>
  <c r="J30" i="133"/>
  <c r="G30" i="133"/>
  <c r="K30" i="133" s="1"/>
  <c r="J29" i="133"/>
  <c r="G29" i="133"/>
  <c r="K29" i="133" s="1"/>
  <c r="J28" i="133"/>
  <c r="G28" i="133"/>
  <c r="K28" i="133" s="1"/>
  <c r="J27" i="133"/>
  <c r="G27" i="133"/>
  <c r="K27" i="133" s="1"/>
  <c r="J26" i="133"/>
  <c r="G26" i="133"/>
  <c r="K26" i="133" s="1"/>
  <c r="J25" i="133"/>
  <c r="G25" i="133"/>
  <c r="K25" i="133" s="1"/>
  <c r="J24" i="133"/>
  <c r="G24" i="133"/>
  <c r="K24" i="133" s="1"/>
  <c r="J23" i="133"/>
  <c r="G23" i="133"/>
  <c r="K23" i="133" s="1"/>
  <c r="J22" i="133"/>
  <c r="G22" i="133"/>
  <c r="K22" i="133" s="1"/>
  <c r="J21" i="133"/>
  <c r="G21" i="133"/>
  <c r="K21" i="133" s="1"/>
  <c r="J20" i="133"/>
  <c r="G20" i="133"/>
  <c r="K20" i="133" s="1"/>
  <c r="J19" i="133"/>
  <c r="G19" i="133"/>
  <c r="K19" i="133" s="1"/>
  <c r="J18" i="133"/>
  <c r="G18" i="133"/>
  <c r="R17" i="133"/>
  <c r="H17" i="133"/>
  <c r="G17" i="133"/>
  <c r="D15" i="133"/>
  <c r="P10" i="133"/>
  <c r="P1" i="133"/>
  <c r="P8" i="133" s="1"/>
  <c r="Q49" i="132"/>
  <c r="F49" i="132"/>
  <c r="E49" i="132"/>
  <c r="J48" i="132"/>
  <c r="G48" i="132"/>
  <c r="K48" i="132" s="1"/>
  <c r="J47" i="132"/>
  <c r="G47" i="132"/>
  <c r="K47" i="132" s="1"/>
  <c r="J46" i="132"/>
  <c r="G46" i="132"/>
  <c r="K46" i="132" s="1"/>
  <c r="J45" i="132"/>
  <c r="G45" i="132"/>
  <c r="K45" i="132" s="1"/>
  <c r="J44" i="132"/>
  <c r="G44" i="132"/>
  <c r="K44" i="132" s="1"/>
  <c r="J43" i="132"/>
  <c r="G43" i="132"/>
  <c r="K43" i="132" s="1"/>
  <c r="J42" i="132"/>
  <c r="G42" i="132"/>
  <c r="J41" i="132"/>
  <c r="G41" i="132"/>
  <c r="K41" i="132" s="1"/>
  <c r="J40" i="132"/>
  <c r="G40" i="132"/>
  <c r="K40" i="132" s="1"/>
  <c r="J39" i="132"/>
  <c r="G39" i="132"/>
  <c r="K39" i="132" s="1"/>
  <c r="J38" i="132"/>
  <c r="G38" i="132"/>
  <c r="K38" i="132" s="1"/>
  <c r="J37" i="132"/>
  <c r="G37" i="132"/>
  <c r="K37" i="132" s="1"/>
  <c r="J36" i="132"/>
  <c r="G36" i="132"/>
  <c r="K36" i="132" s="1"/>
  <c r="J35" i="132"/>
  <c r="G35" i="132"/>
  <c r="K35" i="132" s="1"/>
  <c r="J34" i="132"/>
  <c r="G34" i="132"/>
  <c r="K34" i="132" s="1"/>
  <c r="J33" i="132"/>
  <c r="G33" i="132"/>
  <c r="K33" i="132" s="1"/>
  <c r="J32" i="132"/>
  <c r="G32" i="132"/>
  <c r="K32" i="132" s="1"/>
  <c r="J31" i="132"/>
  <c r="G31" i="132"/>
  <c r="K31" i="132" s="1"/>
  <c r="J30" i="132"/>
  <c r="G30" i="132"/>
  <c r="K30" i="132" s="1"/>
  <c r="J29" i="132"/>
  <c r="G29" i="132"/>
  <c r="K29" i="132" s="1"/>
  <c r="J28" i="132"/>
  <c r="G28" i="132"/>
  <c r="K28" i="132" s="1"/>
  <c r="J27" i="132"/>
  <c r="G27" i="132"/>
  <c r="K27" i="132" s="1"/>
  <c r="J26" i="132"/>
  <c r="G26" i="132"/>
  <c r="K26" i="132" s="1"/>
  <c r="J25" i="132"/>
  <c r="G25" i="132"/>
  <c r="K25" i="132" s="1"/>
  <c r="J24" i="132"/>
  <c r="G24" i="132"/>
  <c r="K24" i="132" s="1"/>
  <c r="J23" i="132"/>
  <c r="G23" i="132"/>
  <c r="K23" i="132" s="1"/>
  <c r="J22" i="132"/>
  <c r="G22" i="132"/>
  <c r="K22" i="132" s="1"/>
  <c r="J21" i="132"/>
  <c r="G21" i="132"/>
  <c r="K21" i="132" s="1"/>
  <c r="J20" i="132"/>
  <c r="G20" i="132"/>
  <c r="K20" i="132" s="1"/>
  <c r="J19" i="132"/>
  <c r="G19" i="132"/>
  <c r="K19" i="132" s="1"/>
  <c r="J18" i="132"/>
  <c r="G18" i="132"/>
  <c r="R17" i="132"/>
  <c r="H17" i="132"/>
  <c r="G17" i="132"/>
  <c r="D15" i="132"/>
  <c r="P10" i="132"/>
  <c r="P1" i="132"/>
  <c r="P8" i="132" s="1"/>
  <c r="Q49" i="131"/>
  <c r="F49" i="131"/>
  <c r="E49" i="131"/>
  <c r="J48" i="131"/>
  <c r="G48" i="131"/>
  <c r="K48" i="131" s="1"/>
  <c r="J47" i="131"/>
  <c r="G47" i="131"/>
  <c r="K47" i="131" s="1"/>
  <c r="J46" i="131"/>
  <c r="G46" i="131"/>
  <c r="K46" i="131" s="1"/>
  <c r="J45" i="131"/>
  <c r="G45" i="131"/>
  <c r="K45" i="131" s="1"/>
  <c r="J44" i="131"/>
  <c r="G44" i="131"/>
  <c r="K44" i="131" s="1"/>
  <c r="J43" i="131"/>
  <c r="G43" i="131"/>
  <c r="K43" i="131" s="1"/>
  <c r="J42" i="131"/>
  <c r="G42" i="131"/>
  <c r="J41" i="131"/>
  <c r="G41" i="131"/>
  <c r="K41" i="131" s="1"/>
  <c r="J40" i="131"/>
  <c r="G40" i="131"/>
  <c r="K40" i="131" s="1"/>
  <c r="J39" i="131"/>
  <c r="G39" i="131"/>
  <c r="K39" i="131" s="1"/>
  <c r="J38" i="131"/>
  <c r="G38" i="131"/>
  <c r="K38" i="131" s="1"/>
  <c r="J37" i="131"/>
  <c r="G37" i="131"/>
  <c r="K37" i="131" s="1"/>
  <c r="J36" i="131"/>
  <c r="G36" i="131"/>
  <c r="K36" i="131" s="1"/>
  <c r="J35" i="131"/>
  <c r="G35" i="131"/>
  <c r="K35" i="131" s="1"/>
  <c r="J34" i="131"/>
  <c r="G34" i="131"/>
  <c r="K34" i="131" s="1"/>
  <c r="J33" i="131"/>
  <c r="G33" i="131"/>
  <c r="K33" i="131" s="1"/>
  <c r="J32" i="131"/>
  <c r="G32" i="131"/>
  <c r="K32" i="131" s="1"/>
  <c r="J31" i="131"/>
  <c r="G31" i="131"/>
  <c r="K31" i="131" s="1"/>
  <c r="J30" i="131"/>
  <c r="G30" i="131"/>
  <c r="K30" i="131" s="1"/>
  <c r="J29" i="131"/>
  <c r="G29" i="131"/>
  <c r="K29" i="131" s="1"/>
  <c r="J28" i="131"/>
  <c r="G28" i="131"/>
  <c r="K28" i="131" s="1"/>
  <c r="J27" i="131"/>
  <c r="G27" i="131"/>
  <c r="K27" i="131" s="1"/>
  <c r="J26" i="131"/>
  <c r="G26" i="131"/>
  <c r="K26" i="131" s="1"/>
  <c r="J25" i="131"/>
  <c r="G25" i="131"/>
  <c r="K25" i="131" s="1"/>
  <c r="J24" i="131"/>
  <c r="G24" i="131"/>
  <c r="K24" i="131" s="1"/>
  <c r="J23" i="131"/>
  <c r="G23" i="131"/>
  <c r="K23" i="131" s="1"/>
  <c r="J22" i="131"/>
  <c r="G22" i="131"/>
  <c r="K22" i="131" s="1"/>
  <c r="J21" i="131"/>
  <c r="G21" i="131"/>
  <c r="K21" i="131" s="1"/>
  <c r="J20" i="131"/>
  <c r="G20" i="131"/>
  <c r="K20" i="131" s="1"/>
  <c r="J19" i="131"/>
  <c r="G19" i="131"/>
  <c r="K19" i="131" s="1"/>
  <c r="J18" i="131"/>
  <c r="G18" i="131"/>
  <c r="R17" i="131"/>
  <c r="H17" i="131"/>
  <c r="G17" i="131"/>
  <c r="D15" i="131"/>
  <c r="P10" i="131"/>
  <c r="P1" i="131"/>
  <c r="P8" i="131" s="1"/>
  <c r="Q49" i="130"/>
  <c r="F49" i="130"/>
  <c r="E49" i="130"/>
  <c r="J48" i="130"/>
  <c r="G48" i="130"/>
  <c r="K48" i="130" s="1"/>
  <c r="J47" i="130"/>
  <c r="G47" i="130"/>
  <c r="K47" i="130" s="1"/>
  <c r="J46" i="130"/>
  <c r="G46" i="130"/>
  <c r="K46" i="130" s="1"/>
  <c r="J45" i="130"/>
  <c r="G45" i="130"/>
  <c r="K45" i="130" s="1"/>
  <c r="J44" i="130"/>
  <c r="G44" i="130"/>
  <c r="K44" i="130" s="1"/>
  <c r="J43" i="130"/>
  <c r="G43" i="130"/>
  <c r="K43" i="130" s="1"/>
  <c r="J42" i="130"/>
  <c r="G42" i="130"/>
  <c r="J41" i="130"/>
  <c r="G41" i="130"/>
  <c r="K41" i="130" s="1"/>
  <c r="J40" i="130"/>
  <c r="G40" i="130"/>
  <c r="K40" i="130" s="1"/>
  <c r="J39" i="130"/>
  <c r="G39" i="130"/>
  <c r="K39" i="130" s="1"/>
  <c r="J38" i="130"/>
  <c r="G38" i="130"/>
  <c r="K38" i="130" s="1"/>
  <c r="J37" i="130"/>
  <c r="G37" i="130"/>
  <c r="K37" i="130" s="1"/>
  <c r="J36" i="130"/>
  <c r="G36" i="130"/>
  <c r="K36" i="130" s="1"/>
  <c r="J35" i="130"/>
  <c r="G35" i="130"/>
  <c r="K35" i="130" s="1"/>
  <c r="J34" i="130"/>
  <c r="G34" i="130"/>
  <c r="K34" i="130" s="1"/>
  <c r="J33" i="130"/>
  <c r="G33" i="130"/>
  <c r="K33" i="130" s="1"/>
  <c r="J32" i="130"/>
  <c r="G32" i="130"/>
  <c r="K32" i="130" s="1"/>
  <c r="J31" i="130"/>
  <c r="G31" i="130"/>
  <c r="K31" i="130" s="1"/>
  <c r="J30" i="130"/>
  <c r="G30" i="130"/>
  <c r="K30" i="130" s="1"/>
  <c r="J29" i="130"/>
  <c r="G29" i="130"/>
  <c r="K29" i="130" s="1"/>
  <c r="J28" i="130"/>
  <c r="G28" i="130"/>
  <c r="K28" i="130" s="1"/>
  <c r="J27" i="130"/>
  <c r="G27" i="130"/>
  <c r="K27" i="130" s="1"/>
  <c r="J26" i="130"/>
  <c r="G26" i="130"/>
  <c r="K26" i="130" s="1"/>
  <c r="J25" i="130"/>
  <c r="G25" i="130"/>
  <c r="K25" i="130" s="1"/>
  <c r="J24" i="130"/>
  <c r="G24" i="130"/>
  <c r="K24" i="130" s="1"/>
  <c r="J23" i="130"/>
  <c r="G23" i="130"/>
  <c r="K23" i="130" s="1"/>
  <c r="J22" i="130"/>
  <c r="G22" i="130"/>
  <c r="K22" i="130" s="1"/>
  <c r="J21" i="130"/>
  <c r="G21" i="130"/>
  <c r="K21" i="130" s="1"/>
  <c r="J20" i="130"/>
  <c r="G20" i="130"/>
  <c r="K20" i="130" s="1"/>
  <c r="J19" i="130"/>
  <c r="G19" i="130"/>
  <c r="K19" i="130" s="1"/>
  <c r="J18" i="130"/>
  <c r="G18" i="130"/>
  <c r="R17" i="130"/>
  <c r="H17" i="130"/>
  <c r="G17" i="130"/>
  <c r="D15" i="130"/>
  <c r="P10" i="130"/>
  <c r="P1" i="130"/>
  <c r="P8" i="130" s="1"/>
  <c r="Q49" i="129"/>
  <c r="F49" i="129"/>
  <c r="E49" i="129"/>
  <c r="J48" i="129"/>
  <c r="G48" i="129"/>
  <c r="K48" i="129" s="1"/>
  <c r="J47" i="129"/>
  <c r="G47" i="129"/>
  <c r="K47" i="129" s="1"/>
  <c r="J46" i="129"/>
  <c r="G46" i="129"/>
  <c r="K46" i="129" s="1"/>
  <c r="J45" i="129"/>
  <c r="G45" i="129"/>
  <c r="K45" i="129" s="1"/>
  <c r="J44" i="129"/>
  <c r="G44" i="129"/>
  <c r="K44" i="129" s="1"/>
  <c r="J43" i="129"/>
  <c r="G43" i="129"/>
  <c r="K43" i="129" s="1"/>
  <c r="J42" i="129"/>
  <c r="G42" i="129"/>
  <c r="J41" i="129"/>
  <c r="G41" i="129"/>
  <c r="K41" i="129" s="1"/>
  <c r="J40" i="129"/>
  <c r="G40" i="129"/>
  <c r="K40" i="129" s="1"/>
  <c r="J39" i="129"/>
  <c r="G39" i="129"/>
  <c r="K39" i="129" s="1"/>
  <c r="J38" i="129"/>
  <c r="G38" i="129"/>
  <c r="K38" i="129" s="1"/>
  <c r="J37" i="129"/>
  <c r="G37" i="129"/>
  <c r="K37" i="129" s="1"/>
  <c r="J36" i="129"/>
  <c r="G36" i="129"/>
  <c r="K36" i="129" s="1"/>
  <c r="J35" i="129"/>
  <c r="G35" i="129"/>
  <c r="K35" i="129" s="1"/>
  <c r="J34" i="129"/>
  <c r="G34" i="129"/>
  <c r="K34" i="129" s="1"/>
  <c r="J33" i="129"/>
  <c r="G33" i="129"/>
  <c r="K33" i="129" s="1"/>
  <c r="J32" i="129"/>
  <c r="G32" i="129"/>
  <c r="K32" i="129" s="1"/>
  <c r="J31" i="129"/>
  <c r="G31" i="129"/>
  <c r="K31" i="129" s="1"/>
  <c r="J30" i="129"/>
  <c r="G30" i="129"/>
  <c r="K30" i="129" s="1"/>
  <c r="J29" i="129"/>
  <c r="G29" i="129"/>
  <c r="K29" i="129" s="1"/>
  <c r="J28" i="129"/>
  <c r="G28" i="129"/>
  <c r="K28" i="129" s="1"/>
  <c r="J27" i="129"/>
  <c r="G27" i="129"/>
  <c r="K27" i="129" s="1"/>
  <c r="J26" i="129"/>
  <c r="G26" i="129"/>
  <c r="K26" i="129" s="1"/>
  <c r="J25" i="129"/>
  <c r="G25" i="129"/>
  <c r="K25" i="129" s="1"/>
  <c r="J24" i="129"/>
  <c r="G24" i="129"/>
  <c r="K24" i="129" s="1"/>
  <c r="J23" i="129"/>
  <c r="G23" i="129"/>
  <c r="K23" i="129" s="1"/>
  <c r="J22" i="129"/>
  <c r="G22" i="129"/>
  <c r="K22" i="129" s="1"/>
  <c r="J21" i="129"/>
  <c r="G21" i="129"/>
  <c r="K21" i="129" s="1"/>
  <c r="J20" i="129"/>
  <c r="G20" i="129"/>
  <c r="K20" i="129" s="1"/>
  <c r="J19" i="129"/>
  <c r="G19" i="129"/>
  <c r="K19" i="129" s="1"/>
  <c r="J18" i="129"/>
  <c r="G18" i="129"/>
  <c r="R17" i="129"/>
  <c r="H17" i="129"/>
  <c r="G17" i="129"/>
  <c r="D15" i="129"/>
  <c r="P10" i="129"/>
  <c r="P1" i="129"/>
  <c r="P8" i="129" s="1"/>
  <c r="Q49" i="128"/>
  <c r="F49" i="128"/>
  <c r="E49" i="128"/>
  <c r="J48" i="128"/>
  <c r="G48" i="128"/>
  <c r="K48" i="128" s="1"/>
  <c r="J47" i="128"/>
  <c r="G47" i="128"/>
  <c r="K47" i="128" s="1"/>
  <c r="J46" i="128"/>
  <c r="G46" i="128"/>
  <c r="K46" i="128" s="1"/>
  <c r="J45" i="128"/>
  <c r="G45" i="128"/>
  <c r="K45" i="128" s="1"/>
  <c r="J44" i="128"/>
  <c r="G44" i="128"/>
  <c r="K44" i="128" s="1"/>
  <c r="J43" i="128"/>
  <c r="G43" i="128"/>
  <c r="K43" i="128" s="1"/>
  <c r="J42" i="128"/>
  <c r="G42" i="128"/>
  <c r="J41" i="128"/>
  <c r="G41" i="128"/>
  <c r="K41" i="128" s="1"/>
  <c r="J40" i="128"/>
  <c r="G40" i="128"/>
  <c r="K40" i="128" s="1"/>
  <c r="J39" i="128"/>
  <c r="G39" i="128"/>
  <c r="K39" i="128" s="1"/>
  <c r="J38" i="128"/>
  <c r="G38" i="128"/>
  <c r="K38" i="128" s="1"/>
  <c r="J37" i="128"/>
  <c r="G37" i="128"/>
  <c r="K37" i="128" s="1"/>
  <c r="J36" i="128"/>
  <c r="G36" i="128"/>
  <c r="K36" i="128" s="1"/>
  <c r="J35" i="128"/>
  <c r="G35" i="128"/>
  <c r="K35" i="128" s="1"/>
  <c r="J34" i="128"/>
  <c r="G34" i="128"/>
  <c r="K34" i="128" s="1"/>
  <c r="J33" i="128"/>
  <c r="G33" i="128"/>
  <c r="K33" i="128" s="1"/>
  <c r="J32" i="128"/>
  <c r="G32" i="128"/>
  <c r="K32" i="128" s="1"/>
  <c r="J31" i="128"/>
  <c r="G31" i="128"/>
  <c r="K31" i="128" s="1"/>
  <c r="J30" i="128"/>
  <c r="G30" i="128"/>
  <c r="K30" i="128" s="1"/>
  <c r="J29" i="128"/>
  <c r="G29" i="128"/>
  <c r="K29" i="128" s="1"/>
  <c r="J28" i="128"/>
  <c r="G28" i="128"/>
  <c r="K28" i="128" s="1"/>
  <c r="J27" i="128"/>
  <c r="G27" i="128"/>
  <c r="K27" i="128" s="1"/>
  <c r="J26" i="128"/>
  <c r="G26" i="128"/>
  <c r="K26" i="128" s="1"/>
  <c r="J25" i="128"/>
  <c r="G25" i="128"/>
  <c r="K25" i="128" s="1"/>
  <c r="J24" i="128"/>
  <c r="G24" i="128"/>
  <c r="K24" i="128" s="1"/>
  <c r="J23" i="128"/>
  <c r="G23" i="128"/>
  <c r="K23" i="128" s="1"/>
  <c r="J22" i="128"/>
  <c r="G22" i="128"/>
  <c r="K22" i="128" s="1"/>
  <c r="J21" i="128"/>
  <c r="G21" i="128"/>
  <c r="K21" i="128" s="1"/>
  <c r="J20" i="128"/>
  <c r="G20" i="128"/>
  <c r="K20" i="128" s="1"/>
  <c r="J19" i="128"/>
  <c r="G19" i="128"/>
  <c r="K19" i="128" s="1"/>
  <c r="J18" i="128"/>
  <c r="G18" i="128"/>
  <c r="R17" i="128"/>
  <c r="H17" i="128"/>
  <c r="G17" i="128"/>
  <c r="D15" i="128"/>
  <c r="P10" i="128"/>
  <c r="P1" i="128"/>
  <c r="P8" i="128" s="1"/>
  <c r="Q49" i="127"/>
  <c r="F49" i="127"/>
  <c r="E49" i="127"/>
  <c r="J48" i="127"/>
  <c r="G48" i="127"/>
  <c r="K48" i="127" s="1"/>
  <c r="J47" i="127"/>
  <c r="G47" i="127"/>
  <c r="K47" i="127" s="1"/>
  <c r="J46" i="127"/>
  <c r="G46" i="127"/>
  <c r="K46" i="127" s="1"/>
  <c r="J45" i="127"/>
  <c r="G45" i="127"/>
  <c r="K45" i="127" s="1"/>
  <c r="J44" i="127"/>
  <c r="G44" i="127"/>
  <c r="K44" i="127" s="1"/>
  <c r="J43" i="127"/>
  <c r="G43" i="127"/>
  <c r="K43" i="127" s="1"/>
  <c r="J42" i="127"/>
  <c r="G42" i="127"/>
  <c r="J41" i="127"/>
  <c r="G41" i="127"/>
  <c r="K41" i="127" s="1"/>
  <c r="J40" i="127"/>
  <c r="G40" i="127"/>
  <c r="K40" i="127" s="1"/>
  <c r="J39" i="127"/>
  <c r="G39" i="127"/>
  <c r="K39" i="127" s="1"/>
  <c r="J38" i="127"/>
  <c r="G38" i="127"/>
  <c r="K38" i="127" s="1"/>
  <c r="J37" i="127"/>
  <c r="G37" i="127"/>
  <c r="K37" i="127" s="1"/>
  <c r="J36" i="127"/>
  <c r="G36" i="127"/>
  <c r="K36" i="127" s="1"/>
  <c r="J35" i="127"/>
  <c r="G35" i="127"/>
  <c r="K35" i="127" s="1"/>
  <c r="J34" i="127"/>
  <c r="G34" i="127"/>
  <c r="K34" i="127" s="1"/>
  <c r="J33" i="127"/>
  <c r="G33" i="127"/>
  <c r="K33" i="127" s="1"/>
  <c r="J32" i="127"/>
  <c r="G32" i="127"/>
  <c r="K32" i="127" s="1"/>
  <c r="J31" i="127"/>
  <c r="G31" i="127"/>
  <c r="K31" i="127" s="1"/>
  <c r="J30" i="127"/>
  <c r="G30" i="127"/>
  <c r="K30" i="127" s="1"/>
  <c r="J29" i="127"/>
  <c r="G29" i="127"/>
  <c r="K29" i="127" s="1"/>
  <c r="J28" i="127"/>
  <c r="G28" i="127"/>
  <c r="K28" i="127" s="1"/>
  <c r="J27" i="127"/>
  <c r="G27" i="127"/>
  <c r="K27" i="127" s="1"/>
  <c r="J26" i="127"/>
  <c r="G26" i="127"/>
  <c r="K26" i="127" s="1"/>
  <c r="J25" i="127"/>
  <c r="G25" i="127"/>
  <c r="K25" i="127" s="1"/>
  <c r="J24" i="127"/>
  <c r="G24" i="127"/>
  <c r="K24" i="127" s="1"/>
  <c r="J23" i="127"/>
  <c r="G23" i="127"/>
  <c r="K23" i="127" s="1"/>
  <c r="J22" i="127"/>
  <c r="G22" i="127"/>
  <c r="K22" i="127" s="1"/>
  <c r="J21" i="127"/>
  <c r="G21" i="127"/>
  <c r="K21" i="127" s="1"/>
  <c r="J20" i="127"/>
  <c r="G20" i="127"/>
  <c r="K20" i="127" s="1"/>
  <c r="J19" i="127"/>
  <c r="G19" i="127"/>
  <c r="K19" i="127" s="1"/>
  <c r="J18" i="127"/>
  <c r="G18" i="127"/>
  <c r="R17" i="127"/>
  <c r="H17" i="127"/>
  <c r="G17" i="127"/>
  <c r="D15" i="127"/>
  <c r="P10" i="127"/>
  <c r="P1" i="127"/>
  <c r="P8" i="127" s="1"/>
  <c r="Q49" i="126"/>
  <c r="F49" i="126"/>
  <c r="E49" i="126"/>
  <c r="J48" i="126"/>
  <c r="G48" i="126"/>
  <c r="K48" i="126" s="1"/>
  <c r="J47" i="126"/>
  <c r="G47" i="126"/>
  <c r="K47" i="126" s="1"/>
  <c r="J46" i="126"/>
  <c r="G46" i="126"/>
  <c r="K46" i="126" s="1"/>
  <c r="J45" i="126"/>
  <c r="G45" i="126"/>
  <c r="K45" i="126" s="1"/>
  <c r="J44" i="126"/>
  <c r="G44" i="126"/>
  <c r="K44" i="126" s="1"/>
  <c r="J43" i="126"/>
  <c r="G43" i="126"/>
  <c r="K43" i="126" s="1"/>
  <c r="J42" i="126"/>
  <c r="G42" i="126"/>
  <c r="J41" i="126"/>
  <c r="G41" i="126"/>
  <c r="K41" i="126" s="1"/>
  <c r="J40" i="126"/>
  <c r="G40" i="126"/>
  <c r="K40" i="126" s="1"/>
  <c r="J39" i="126"/>
  <c r="G39" i="126"/>
  <c r="K39" i="126" s="1"/>
  <c r="J38" i="126"/>
  <c r="G38" i="126"/>
  <c r="K38" i="126" s="1"/>
  <c r="J37" i="126"/>
  <c r="G37" i="126"/>
  <c r="K37" i="126" s="1"/>
  <c r="J36" i="126"/>
  <c r="G36" i="126"/>
  <c r="K36" i="126" s="1"/>
  <c r="J35" i="126"/>
  <c r="G35" i="126"/>
  <c r="K35" i="126" s="1"/>
  <c r="J34" i="126"/>
  <c r="G34" i="126"/>
  <c r="K34" i="126" s="1"/>
  <c r="J33" i="126"/>
  <c r="G33" i="126"/>
  <c r="K33" i="126" s="1"/>
  <c r="J32" i="126"/>
  <c r="G32" i="126"/>
  <c r="K32" i="126" s="1"/>
  <c r="J31" i="126"/>
  <c r="G31" i="126"/>
  <c r="K31" i="126" s="1"/>
  <c r="J30" i="126"/>
  <c r="G30" i="126"/>
  <c r="K30" i="126" s="1"/>
  <c r="J29" i="126"/>
  <c r="G29" i="126"/>
  <c r="K29" i="126" s="1"/>
  <c r="J28" i="126"/>
  <c r="G28" i="126"/>
  <c r="K28" i="126" s="1"/>
  <c r="J27" i="126"/>
  <c r="G27" i="126"/>
  <c r="K27" i="126" s="1"/>
  <c r="J26" i="126"/>
  <c r="G26" i="126"/>
  <c r="K26" i="126" s="1"/>
  <c r="J25" i="126"/>
  <c r="G25" i="126"/>
  <c r="K25" i="126" s="1"/>
  <c r="J24" i="126"/>
  <c r="G24" i="126"/>
  <c r="K24" i="126" s="1"/>
  <c r="J23" i="126"/>
  <c r="G23" i="126"/>
  <c r="K23" i="126" s="1"/>
  <c r="J22" i="126"/>
  <c r="G22" i="126"/>
  <c r="K22" i="126" s="1"/>
  <c r="J21" i="126"/>
  <c r="G21" i="126"/>
  <c r="K21" i="126" s="1"/>
  <c r="J20" i="126"/>
  <c r="G20" i="126"/>
  <c r="K20" i="126" s="1"/>
  <c r="J19" i="126"/>
  <c r="G19" i="126"/>
  <c r="K19" i="126" s="1"/>
  <c r="J18" i="126"/>
  <c r="G18" i="126"/>
  <c r="R17" i="126"/>
  <c r="H17" i="126"/>
  <c r="G17" i="126"/>
  <c r="D15" i="126"/>
  <c r="P10" i="126"/>
  <c r="P1" i="126"/>
  <c r="P8" i="126" s="1"/>
  <c r="Q49" i="125"/>
  <c r="F49" i="125"/>
  <c r="E49" i="125"/>
  <c r="J48" i="125"/>
  <c r="G48" i="125"/>
  <c r="K48" i="125" s="1"/>
  <c r="J47" i="125"/>
  <c r="G47" i="125"/>
  <c r="K47" i="125" s="1"/>
  <c r="J46" i="125"/>
  <c r="G46" i="125"/>
  <c r="K46" i="125" s="1"/>
  <c r="J45" i="125"/>
  <c r="G45" i="125"/>
  <c r="K45" i="125" s="1"/>
  <c r="J44" i="125"/>
  <c r="G44" i="125"/>
  <c r="K44" i="125" s="1"/>
  <c r="J43" i="125"/>
  <c r="G43" i="125"/>
  <c r="K43" i="125" s="1"/>
  <c r="J42" i="125"/>
  <c r="G42" i="125"/>
  <c r="J41" i="125"/>
  <c r="G41" i="125"/>
  <c r="K41" i="125" s="1"/>
  <c r="J40" i="125"/>
  <c r="G40" i="125"/>
  <c r="K40" i="125" s="1"/>
  <c r="J39" i="125"/>
  <c r="G39" i="125"/>
  <c r="K39" i="125" s="1"/>
  <c r="J38" i="125"/>
  <c r="G38" i="125"/>
  <c r="K38" i="125" s="1"/>
  <c r="J37" i="125"/>
  <c r="G37" i="125"/>
  <c r="K37" i="125" s="1"/>
  <c r="J36" i="125"/>
  <c r="G36" i="125"/>
  <c r="K36" i="125" s="1"/>
  <c r="J35" i="125"/>
  <c r="G35" i="125"/>
  <c r="K35" i="125" s="1"/>
  <c r="J34" i="125"/>
  <c r="G34" i="125"/>
  <c r="K34" i="125" s="1"/>
  <c r="J33" i="125"/>
  <c r="G33" i="125"/>
  <c r="K33" i="125" s="1"/>
  <c r="J32" i="125"/>
  <c r="G32" i="125"/>
  <c r="K32" i="125" s="1"/>
  <c r="J31" i="125"/>
  <c r="G31" i="125"/>
  <c r="K31" i="125" s="1"/>
  <c r="J30" i="125"/>
  <c r="G30" i="125"/>
  <c r="K30" i="125" s="1"/>
  <c r="J29" i="125"/>
  <c r="G29" i="125"/>
  <c r="K29" i="125" s="1"/>
  <c r="J28" i="125"/>
  <c r="G28" i="125"/>
  <c r="K28" i="125" s="1"/>
  <c r="J27" i="125"/>
  <c r="G27" i="125"/>
  <c r="K27" i="125" s="1"/>
  <c r="J26" i="125"/>
  <c r="G26" i="125"/>
  <c r="K26" i="125" s="1"/>
  <c r="J25" i="125"/>
  <c r="G25" i="125"/>
  <c r="K25" i="125" s="1"/>
  <c r="J24" i="125"/>
  <c r="G24" i="125"/>
  <c r="K24" i="125" s="1"/>
  <c r="J23" i="125"/>
  <c r="G23" i="125"/>
  <c r="K23" i="125" s="1"/>
  <c r="J22" i="125"/>
  <c r="G22" i="125"/>
  <c r="K22" i="125" s="1"/>
  <c r="J21" i="125"/>
  <c r="G21" i="125"/>
  <c r="K21" i="125" s="1"/>
  <c r="J20" i="125"/>
  <c r="G20" i="125"/>
  <c r="K20" i="125" s="1"/>
  <c r="J19" i="125"/>
  <c r="G19" i="125"/>
  <c r="K19" i="125" s="1"/>
  <c r="J18" i="125"/>
  <c r="G18" i="125"/>
  <c r="R17" i="125"/>
  <c r="H17" i="125"/>
  <c r="G17" i="125"/>
  <c r="D15" i="125"/>
  <c r="P10" i="125"/>
  <c r="P1" i="125"/>
  <c r="P8" i="125" s="1"/>
  <c r="Q49" i="124"/>
  <c r="F49" i="124"/>
  <c r="E49" i="124"/>
  <c r="J48" i="124"/>
  <c r="G48" i="124"/>
  <c r="K48" i="124" s="1"/>
  <c r="J47" i="124"/>
  <c r="G47" i="124"/>
  <c r="K47" i="124" s="1"/>
  <c r="J46" i="124"/>
  <c r="G46" i="124"/>
  <c r="K46" i="124" s="1"/>
  <c r="J45" i="124"/>
  <c r="G45" i="124"/>
  <c r="K45" i="124" s="1"/>
  <c r="J44" i="124"/>
  <c r="G44" i="124"/>
  <c r="K44" i="124" s="1"/>
  <c r="J43" i="124"/>
  <c r="G43" i="124"/>
  <c r="K43" i="124" s="1"/>
  <c r="J42" i="124"/>
  <c r="G42" i="124"/>
  <c r="J41" i="124"/>
  <c r="G41" i="124"/>
  <c r="K41" i="124" s="1"/>
  <c r="J40" i="124"/>
  <c r="G40" i="124"/>
  <c r="K40" i="124" s="1"/>
  <c r="J39" i="124"/>
  <c r="G39" i="124"/>
  <c r="K39" i="124" s="1"/>
  <c r="J38" i="124"/>
  <c r="G38" i="124"/>
  <c r="K38" i="124" s="1"/>
  <c r="J37" i="124"/>
  <c r="G37" i="124"/>
  <c r="K37" i="124" s="1"/>
  <c r="J36" i="124"/>
  <c r="G36" i="124"/>
  <c r="K36" i="124" s="1"/>
  <c r="J35" i="124"/>
  <c r="G35" i="124"/>
  <c r="K35" i="124" s="1"/>
  <c r="J34" i="124"/>
  <c r="G34" i="124"/>
  <c r="K34" i="124" s="1"/>
  <c r="J33" i="124"/>
  <c r="G33" i="124"/>
  <c r="K33" i="124" s="1"/>
  <c r="J32" i="124"/>
  <c r="G32" i="124"/>
  <c r="K32" i="124" s="1"/>
  <c r="J31" i="124"/>
  <c r="G31" i="124"/>
  <c r="K31" i="124" s="1"/>
  <c r="J30" i="124"/>
  <c r="G30" i="124"/>
  <c r="K30" i="124" s="1"/>
  <c r="J29" i="124"/>
  <c r="G29" i="124"/>
  <c r="K29" i="124" s="1"/>
  <c r="J28" i="124"/>
  <c r="G28" i="124"/>
  <c r="K28" i="124" s="1"/>
  <c r="J27" i="124"/>
  <c r="G27" i="124"/>
  <c r="K27" i="124" s="1"/>
  <c r="J26" i="124"/>
  <c r="G26" i="124"/>
  <c r="K26" i="124" s="1"/>
  <c r="J25" i="124"/>
  <c r="G25" i="124"/>
  <c r="K25" i="124" s="1"/>
  <c r="J24" i="124"/>
  <c r="G24" i="124"/>
  <c r="K24" i="124" s="1"/>
  <c r="J23" i="124"/>
  <c r="G23" i="124"/>
  <c r="K23" i="124" s="1"/>
  <c r="J22" i="124"/>
  <c r="G22" i="124"/>
  <c r="K22" i="124" s="1"/>
  <c r="J21" i="124"/>
  <c r="G21" i="124"/>
  <c r="K21" i="124" s="1"/>
  <c r="J20" i="124"/>
  <c r="G20" i="124"/>
  <c r="K20" i="124" s="1"/>
  <c r="J19" i="124"/>
  <c r="G19" i="124"/>
  <c r="K19" i="124" s="1"/>
  <c r="J18" i="124"/>
  <c r="G18" i="124"/>
  <c r="R17" i="124"/>
  <c r="H17" i="124"/>
  <c r="G17" i="124"/>
  <c r="D15" i="124"/>
  <c r="P10" i="124"/>
  <c r="P1" i="124"/>
  <c r="P8" i="124" s="1"/>
  <c r="Q49" i="123"/>
  <c r="F49" i="123"/>
  <c r="E49" i="123"/>
  <c r="J48" i="123"/>
  <c r="G48" i="123"/>
  <c r="K48" i="123" s="1"/>
  <c r="J47" i="123"/>
  <c r="G47" i="123"/>
  <c r="K47" i="123" s="1"/>
  <c r="J46" i="123"/>
  <c r="G46" i="123"/>
  <c r="K46" i="123" s="1"/>
  <c r="J45" i="123"/>
  <c r="G45" i="123"/>
  <c r="K45" i="123" s="1"/>
  <c r="J44" i="123"/>
  <c r="G44" i="123"/>
  <c r="K44" i="123" s="1"/>
  <c r="J43" i="123"/>
  <c r="G43" i="123"/>
  <c r="K43" i="123" s="1"/>
  <c r="J42" i="123"/>
  <c r="G42" i="123"/>
  <c r="J41" i="123"/>
  <c r="G41" i="123"/>
  <c r="K41" i="123" s="1"/>
  <c r="J40" i="123"/>
  <c r="G40" i="123"/>
  <c r="K40" i="123" s="1"/>
  <c r="J39" i="123"/>
  <c r="G39" i="123"/>
  <c r="K39" i="123" s="1"/>
  <c r="J38" i="123"/>
  <c r="G38" i="123"/>
  <c r="K38" i="123" s="1"/>
  <c r="J37" i="123"/>
  <c r="G37" i="123"/>
  <c r="K37" i="123" s="1"/>
  <c r="J36" i="123"/>
  <c r="G36" i="123"/>
  <c r="K36" i="123" s="1"/>
  <c r="J35" i="123"/>
  <c r="G35" i="123"/>
  <c r="K35" i="123" s="1"/>
  <c r="J34" i="123"/>
  <c r="G34" i="123"/>
  <c r="K34" i="123" s="1"/>
  <c r="J33" i="123"/>
  <c r="G33" i="123"/>
  <c r="K33" i="123" s="1"/>
  <c r="J32" i="123"/>
  <c r="G32" i="123"/>
  <c r="K32" i="123" s="1"/>
  <c r="J31" i="123"/>
  <c r="G31" i="123"/>
  <c r="K31" i="123" s="1"/>
  <c r="J30" i="123"/>
  <c r="G30" i="123"/>
  <c r="K30" i="123" s="1"/>
  <c r="J29" i="123"/>
  <c r="G29" i="123"/>
  <c r="K29" i="123" s="1"/>
  <c r="J28" i="123"/>
  <c r="G28" i="123"/>
  <c r="K28" i="123" s="1"/>
  <c r="J27" i="123"/>
  <c r="G27" i="123"/>
  <c r="K27" i="123" s="1"/>
  <c r="J26" i="123"/>
  <c r="G26" i="123"/>
  <c r="K26" i="123" s="1"/>
  <c r="J25" i="123"/>
  <c r="G25" i="123"/>
  <c r="K25" i="123" s="1"/>
  <c r="J24" i="123"/>
  <c r="G24" i="123"/>
  <c r="K24" i="123" s="1"/>
  <c r="J23" i="123"/>
  <c r="G23" i="123"/>
  <c r="K23" i="123" s="1"/>
  <c r="J22" i="123"/>
  <c r="G22" i="123"/>
  <c r="K22" i="123" s="1"/>
  <c r="J21" i="123"/>
  <c r="G21" i="123"/>
  <c r="K21" i="123" s="1"/>
  <c r="J20" i="123"/>
  <c r="G20" i="123"/>
  <c r="K20" i="123" s="1"/>
  <c r="J19" i="123"/>
  <c r="G19" i="123"/>
  <c r="K19" i="123" s="1"/>
  <c r="J18" i="123"/>
  <c r="G18" i="123"/>
  <c r="R17" i="123"/>
  <c r="H17" i="123"/>
  <c r="G17" i="123"/>
  <c r="D15" i="123"/>
  <c r="P10" i="123"/>
  <c r="P1" i="123"/>
  <c r="P8" i="123" s="1"/>
  <c r="Q49" i="122"/>
  <c r="F49" i="122"/>
  <c r="E49" i="122"/>
  <c r="J48" i="122"/>
  <c r="G48" i="122"/>
  <c r="K48" i="122" s="1"/>
  <c r="J47" i="122"/>
  <c r="G47" i="122"/>
  <c r="K47" i="122" s="1"/>
  <c r="J46" i="122"/>
  <c r="G46" i="122"/>
  <c r="K46" i="122" s="1"/>
  <c r="J45" i="122"/>
  <c r="G45" i="122"/>
  <c r="K45" i="122" s="1"/>
  <c r="J44" i="122"/>
  <c r="G44" i="122"/>
  <c r="K44" i="122" s="1"/>
  <c r="J43" i="122"/>
  <c r="G43" i="122"/>
  <c r="K43" i="122" s="1"/>
  <c r="J42" i="122"/>
  <c r="G42" i="122"/>
  <c r="J41" i="122"/>
  <c r="G41" i="122"/>
  <c r="K41" i="122" s="1"/>
  <c r="J40" i="122"/>
  <c r="G40" i="122"/>
  <c r="K40" i="122" s="1"/>
  <c r="J39" i="122"/>
  <c r="G39" i="122"/>
  <c r="K39" i="122" s="1"/>
  <c r="J38" i="122"/>
  <c r="G38" i="122"/>
  <c r="K38" i="122" s="1"/>
  <c r="J37" i="122"/>
  <c r="G37" i="122"/>
  <c r="K37" i="122" s="1"/>
  <c r="J36" i="122"/>
  <c r="G36" i="122"/>
  <c r="K36" i="122" s="1"/>
  <c r="J35" i="122"/>
  <c r="G35" i="122"/>
  <c r="K35" i="122" s="1"/>
  <c r="J34" i="122"/>
  <c r="G34" i="122"/>
  <c r="K34" i="122" s="1"/>
  <c r="J33" i="122"/>
  <c r="G33" i="122"/>
  <c r="K33" i="122" s="1"/>
  <c r="J32" i="122"/>
  <c r="G32" i="122"/>
  <c r="K32" i="122" s="1"/>
  <c r="J31" i="122"/>
  <c r="G31" i="122"/>
  <c r="K31" i="122" s="1"/>
  <c r="J30" i="122"/>
  <c r="G30" i="122"/>
  <c r="K30" i="122" s="1"/>
  <c r="J29" i="122"/>
  <c r="G29" i="122"/>
  <c r="K29" i="122" s="1"/>
  <c r="J28" i="122"/>
  <c r="G28" i="122"/>
  <c r="K28" i="122" s="1"/>
  <c r="J27" i="122"/>
  <c r="G27" i="122"/>
  <c r="K27" i="122" s="1"/>
  <c r="J26" i="122"/>
  <c r="G26" i="122"/>
  <c r="K26" i="122" s="1"/>
  <c r="J25" i="122"/>
  <c r="G25" i="122"/>
  <c r="K25" i="122" s="1"/>
  <c r="J24" i="122"/>
  <c r="G24" i="122"/>
  <c r="K24" i="122" s="1"/>
  <c r="J23" i="122"/>
  <c r="G23" i="122"/>
  <c r="K23" i="122" s="1"/>
  <c r="J22" i="122"/>
  <c r="G22" i="122"/>
  <c r="K22" i="122" s="1"/>
  <c r="J21" i="122"/>
  <c r="G21" i="122"/>
  <c r="K21" i="122" s="1"/>
  <c r="J20" i="122"/>
  <c r="G20" i="122"/>
  <c r="K20" i="122" s="1"/>
  <c r="J19" i="122"/>
  <c r="G19" i="122"/>
  <c r="K19" i="122" s="1"/>
  <c r="J18" i="122"/>
  <c r="G18" i="122"/>
  <c r="R17" i="122"/>
  <c r="H17" i="122"/>
  <c r="G17" i="122"/>
  <c r="D15" i="122"/>
  <c r="P10" i="122"/>
  <c r="P1" i="122"/>
  <c r="P8" i="122" s="1"/>
  <c r="Q49" i="121"/>
  <c r="F49" i="121"/>
  <c r="E49" i="121"/>
  <c r="J48" i="121"/>
  <c r="G48" i="121"/>
  <c r="K48" i="121" s="1"/>
  <c r="J47" i="121"/>
  <c r="G47" i="121"/>
  <c r="K47" i="121" s="1"/>
  <c r="J46" i="121"/>
  <c r="G46" i="121"/>
  <c r="K46" i="121" s="1"/>
  <c r="J45" i="121"/>
  <c r="G45" i="121"/>
  <c r="K45" i="121" s="1"/>
  <c r="J44" i="121"/>
  <c r="G44" i="121"/>
  <c r="K44" i="121" s="1"/>
  <c r="J43" i="121"/>
  <c r="G43" i="121"/>
  <c r="K43" i="121" s="1"/>
  <c r="J42" i="121"/>
  <c r="G42" i="121"/>
  <c r="J41" i="121"/>
  <c r="G41" i="121"/>
  <c r="K41" i="121" s="1"/>
  <c r="J40" i="121"/>
  <c r="G40" i="121"/>
  <c r="K40" i="121" s="1"/>
  <c r="J39" i="121"/>
  <c r="G39" i="121"/>
  <c r="K39" i="121" s="1"/>
  <c r="J38" i="121"/>
  <c r="G38" i="121"/>
  <c r="K38" i="121" s="1"/>
  <c r="J37" i="121"/>
  <c r="G37" i="121"/>
  <c r="K37" i="121" s="1"/>
  <c r="J36" i="121"/>
  <c r="G36" i="121"/>
  <c r="K36" i="121" s="1"/>
  <c r="J35" i="121"/>
  <c r="G35" i="121"/>
  <c r="K35" i="121" s="1"/>
  <c r="J34" i="121"/>
  <c r="G34" i="121"/>
  <c r="K34" i="121" s="1"/>
  <c r="J33" i="121"/>
  <c r="G33" i="121"/>
  <c r="K33" i="121" s="1"/>
  <c r="J32" i="121"/>
  <c r="G32" i="121"/>
  <c r="K32" i="121" s="1"/>
  <c r="J31" i="121"/>
  <c r="G31" i="121"/>
  <c r="K31" i="121" s="1"/>
  <c r="J30" i="121"/>
  <c r="G30" i="121"/>
  <c r="K30" i="121" s="1"/>
  <c r="J29" i="121"/>
  <c r="G29" i="121"/>
  <c r="K29" i="121" s="1"/>
  <c r="J28" i="121"/>
  <c r="G28" i="121"/>
  <c r="K28" i="121" s="1"/>
  <c r="J27" i="121"/>
  <c r="G27" i="121"/>
  <c r="K27" i="121" s="1"/>
  <c r="J26" i="121"/>
  <c r="G26" i="121"/>
  <c r="K26" i="121" s="1"/>
  <c r="J25" i="121"/>
  <c r="G25" i="121"/>
  <c r="K25" i="121" s="1"/>
  <c r="J24" i="121"/>
  <c r="G24" i="121"/>
  <c r="K24" i="121" s="1"/>
  <c r="J23" i="121"/>
  <c r="G23" i="121"/>
  <c r="K23" i="121" s="1"/>
  <c r="J22" i="121"/>
  <c r="G22" i="121"/>
  <c r="K22" i="121" s="1"/>
  <c r="J21" i="121"/>
  <c r="G21" i="121"/>
  <c r="K21" i="121" s="1"/>
  <c r="J20" i="121"/>
  <c r="G20" i="121"/>
  <c r="K20" i="121" s="1"/>
  <c r="J19" i="121"/>
  <c r="G19" i="121"/>
  <c r="K19" i="121" s="1"/>
  <c r="J18" i="121"/>
  <c r="G18" i="121"/>
  <c r="R17" i="121"/>
  <c r="H17" i="121"/>
  <c r="G17" i="121"/>
  <c r="D15" i="121"/>
  <c r="P10" i="121"/>
  <c r="P1" i="121"/>
  <c r="P8" i="121" s="1"/>
  <c r="Q49" i="120"/>
  <c r="F49" i="120"/>
  <c r="E49" i="120"/>
  <c r="J48" i="120"/>
  <c r="G48" i="120"/>
  <c r="K48" i="120" s="1"/>
  <c r="J47" i="120"/>
  <c r="G47" i="120"/>
  <c r="K47" i="120" s="1"/>
  <c r="J46" i="120"/>
  <c r="G46" i="120"/>
  <c r="K46" i="120" s="1"/>
  <c r="J45" i="120"/>
  <c r="G45" i="120"/>
  <c r="K45" i="120" s="1"/>
  <c r="J44" i="120"/>
  <c r="G44" i="120"/>
  <c r="K44" i="120" s="1"/>
  <c r="J43" i="120"/>
  <c r="G43" i="120"/>
  <c r="K43" i="120" s="1"/>
  <c r="J42" i="120"/>
  <c r="G42" i="120"/>
  <c r="J41" i="120"/>
  <c r="G41" i="120"/>
  <c r="K41" i="120" s="1"/>
  <c r="J40" i="120"/>
  <c r="G40" i="120"/>
  <c r="K40" i="120" s="1"/>
  <c r="J39" i="120"/>
  <c r="G39" i="120"/>
  <c r="K39" i="120" s="1"/>
  <c r="J38" i="120"/>
  <c r="G38" i="120"/>
  <c r="K38" i="120" s="1"/>
  <c r="J37" i="120"/>
  <c r="G37" i="120"/>
  <c r="K37" i="120" s="1"/>
  <c r="J36" i="120"/>
  <c r="G36" i="120"/>
  <c r="K36" i="120" s="1"/>
  <c r="J35" i="120"/>
  <c r="G35" i="120"/>
  <c r="K35" i="120" s="1"/>
  <c r="J34" i="120"/>
  <c r="G34" i="120"/>
  <c r="K34" i="120" s="1"/>
  <c r="J33" i="120"/>
  <c r="G33" i="120"/>
  <c r="K33" i="120" s="1"/>
  <c r="J32" i="120"/>
  <c r="G32" i="120"/>
  <c r="K32" i="120" s="1"/>
  <c r="J31" i="120"/>
  <c r="G31" i="120"/>
  <c r="K31" i="120" s="1"/>
  <c r="J30" i="120"/>
  <c r="G30" i="120"/>
  <c r="K30" i="120" s="1"/>
  <c r="J29" i="120"/>
  <c r="G29" i="120"/>
  <c r="K29" i="120" s="1"/>
  <c r="J28" i="120"/>
  <c r="G28" i="120"/>
  <c r="K28" i="120" s="1"/>
  <c r="J27" i="120"/>
  <c r="G27" i="120"/>
  <c r="K27" i="120" s="1"/>
  <c r="J26" i="120"/>
  <c r="G26" i="120"/>
  <c r="K26" i="120" s="1"/>
  <c r="J25" i="120"/>
  <c r="G25" i="120"/>
  <c r="K25" i="120" s="1"/>
  <c r="J24" i="120"/>
  <c r="G24" i="120"/>
  <c r="K24" i="120" s="1"/>
  <c r="J23" i="120"/>
  <c r="G23" i="120"/>
  <c r="K23" i="120" s="1"/>
  <c r="J22" i="120"/>
  <c r="G22" i="120"/>
  <c r="K22" i="120" s="1"/>
  <c r="J21" i="120"/>
  <c r="G21" i="120"/>
  <c r="K21" i="120" s="1"/>
  <c r="J20" i="120"/>
  <c r="G20" i="120"/>
  <c r="K20" i="120" s="1"/>
  <c r="J19" i="120"/>
  <c r="G19" i="120"/>
  <c r="K19" i="120" s="1"/>
  <c r="J18" i="120"/>
  <c r="G18" i="120"/>
  <c r="R17" i="120"/>
  <c r="H17" i="120"/>
  <c r="G17" i="120"/>
  <c r="D15" i="120"/>
  <c r="P10" i="120"/>
  <c r="P1" i="120"/>
  <c r="P8" i="120" s="1"/>
  <c r="Q49" i="119"/>
  <c r="F49" i="119"/>
  <c r="E49" i="119"/>
  <c r="J48" i="119"/>
  <c r="G48" i="119"/>
  <c r="K48" i="119" s="1"/>
  <c r="J47" i="119"/>
  <c r="G47" i="119"/>
  <c r="K47" i="119" s="1"/>
  <c r="J46" i="119"/>
  <c r="G46" i="119"/>
  <c r="K46" i="119" s="1"/>
  <c r="J45" i="119"/>
  <c r="G45" i="119"/>
  <c r="K45" i="119" s="1"/>
  <c r="J44" i="119"/>
  <c r="G44" i="119"/>
  <c r="K44" i="119" s="1"/>
  <c r="J43" i="119"/>
  <c r="G43" i="119"/>
  <c r="K43" i="119" s="1"/>
  <c r="J42" i="119"/>
  <c r="G42" i="119"/>
  <c r="J41" i="119"/>
  <c r="G41" i="119"/>
  <c r="K41" i="119" s="1"/>
  <c r="J40" i="119"/>
  <c r="G40" i="119"/>
  <c r="K40" i="119" s="1"/>
  <c r="J39" i="119"/>
  <c r="G39" i="119"/>
  <c r="K39" i="119" s="1"/>
  <c r="J38" i="119"/>
  <c r="G38" i="119"/>
  <c r="K38" i="119" s="1"/>
  <c r="J37" i="119"/>
  <c r="G37" i="119"/>
  <c r="K37" i="119" s="1"/>
  <c r="J36" i="119"/>
  <c r="G36" i="119"/>
  <c r="K36" i="119" s="1"/>
  <c r="J35" i="119"/>
  <c r="G35" i="119"/>
  <c r="K35" i="119" s="1"/>
  <c r="J34" i="119"/>
  <c r="G34" i="119"/>
  <c r="K34" i="119" s="1"/>
  <c r="J33" i="119"/>
  <c r="G33" i="119"/>
  <c r="K33" i="119" s="1"/>
  <c r="J32" i="119"/>
  <c r="G32" i="119"/>
  <c r="K32" i="119" s="1"/>
  <c r="J31" i="119"/>
  <c r="G31" i="119"/>
  <c r="K31" i="119" s="1"/>
  <c r="J30" i="119"/>
  <c r="G30" i="119"/>
  <c r="K30" i="119" s="1"/>
  <c r="J29" i="119"/>
  <c r="G29" i="119"/>
  <c r="K29" i="119" s="1"/>
  <c r="J28" i="119"/>
  <c r="G28" i="119"/>
  <c r="K28" i="119" s="1"/>
  <c r="J27" i="119"/>
  <c r="G27" i="119"/>
  <c r="K27" i="119" s="1"/>
  <c r="J26" i="119"/>
  <c r="G26" i="119"/>
  <c r="K26" i="119" s="1"/>
  <c r="J25" i="119"/>
  <c r="G25" i="119"/>
  <c r="K25" i="119" s="1"/>
  <c r="J24" i="119"/>
  <c r="G24" i="119"/>
  <c r="K24" i="119" s="1"/>
  <c r="J23" i="119"/>
  <c r="G23" i="119"/>
  <c r="K23" i="119" s="1"/>
  <c r="J22" i="119"/>
  <c r="G22" i="119"/>
  <c r="K22" i="119" s="1"/>
  <c r="J21" i="119"/>
  <c r="G21" i="119"/>
  <c r="K21" i="119" s="1"/>
  <c r="J20" i="119"/>
  <c r="G20" i="119"/>
  <c r="K20" i="119" s="1"/>
  <c r="J19" i="119"/>
  <c r="G19" i="119"/>
  <c r="K19" i="119" s="1"/>
  <c r="J18" i="119"/>
  <c r="G18" i="119"/>
  <c r="R17" i="119"/>
  <c r="H17" i="119"/>
  <c r="G17" i="119"/>
  <c r="D15" i="119"/>
  <c r="P10" i="119"/>
  <c r="P1" i="119"/>
  <c r="P8" i="119" s="1"/>
  <c r="Q49" i="118"/>
  <c r="F49" i="118"/>
  <c r="E49" i="118"/>
  <c r="J48" i="118"/>
  <c r="G48" i="118"/>
  <c r="K48" i="118" s="1"/>
  <c r="J47" i="118"/>
  <c r="G47" i="118"/>
  <c r="K47" i="118" s="1"/>
  <c r="J46" i="118"/>
  <c r="G46" i="118"/>
  <c r="K46" i="118" s="1"/>
  <c r="J45" i="118"/>
  <c r="G45" i="118"/>
  <c r="K45" i="118" s="1"/>
  <c r="J44" i="118"/>
  <c r="G44" i="118"/>
  <c r="K44" i="118" s="1"/>
  <c r="J43" i="118"/>
  <c r="G43" i="118"/>
  <c r="K43" i="118" s="1"/>
  <c r="J42" i="118"/>
  <c r="G42" i="118"/>
  <c r="J41" i="118"/>
  <c r="G41" i="118"/>
  <c r="K41" i="118" s="1"/>
  <c r="J40" i="118"/>
  <c r="G40" i="118"/>
  <c r="K40" i="118" s="1"/>
  <c r="J39" i="118"/>
  <c r="G39" i="118"/>
  <c r="K39" i="118" s="1"/>
  <c r="J38" i="118"/>
  <c r="G38" i="118"/>
  <c r="K38" i="118" s="1"/>
  <c r="J37" i="118"/>
  <c r="G37" i="118"/>
  <c r="K37" i="118" s="1"/>
  <c r="J36" i="118"/>
  <c r="G36" i="118"/>
  <c r="K36" i="118" s="1"/>
  <c r="J35" i="118"/>
  <c r="G35" i="118"/>
  <c r="K35" i="118" s="1"/>
  <c r="J34" i="118"/>
  <c r="G34" i="118"/>
  <c r="K34" i="118" s="1"/>
  <c r="J33" i="118"/>
  <c r="G33" i="118"/>
  <c r="K33" i="118" s="1"/>
  <c r="J32" i="118"/>
  <c r="G32" i="118"/>
  <c r="K32" i="118" s="1"/>
  <c r="J31" i="118"/>
  <c r="G31" i="118"/>
  <c r="K31" i="118" s="1"/>
  <c r="J30" i="118"/>
  <c r="G30" i="118"/>
  <c r="K30" i="118" s="1"/>
  <c r="J29" i="118"/>
  <c r="G29" i="118"/>
  <c r="K29" i="118" s="1"/>
  <c r="J28" i="118"/>
  <c r="G28" i="118"/>
  <c r="K28" i="118" s="1"/>
  <c r="J27" i="118"/>
  <c r="G27" i="118"/>
  <c r="K27" i="118" s="1"/>
  <c r="J26" i="118"/>
  <c r="G26" i="118"/>
  <c r="K26" i="118" s="1"/>
  <c r="J25" i="118"/>
  <c r="G25" i="118"/>
  <c r="K25" i="118" s="1"/>
  <c r="J24" i="118"/>
  <c r="G24" i="118"/>
  <c r="K24" i="118" s="1"/>
  <c r="J23" i="118"/>
  <c r="G23" i="118"/>
  <c r="K23" i="118" s="1"/>
  <c r="J22" i="118"/>
  <c r="G22" i="118"/>
  <c r="K22" i="118" s="1"/>
  <c r="J21" i="118"/>
  <c r="G21" i="118"/>
  <c r="K21" i="118" s="1"/>
  <c r="J20" i="118"/>
  <c r="G20" i="118"/>
  <c r="K20" i="118" s="1"/>
  <c r="J19" i="118"/>
  <c r="G19" i="118"/>
  <c r="K19" i="118" s="1"/>
  <c r="J18" i="118"/>
  <c r="G18" i="118"/>
  <c r="R17" i="118"/>
  <c r="H17" i="118"/>
  <c r="G17" i="118"/>
  <c r="D15" i="118"/>
  <c r="P10" i="118"/>
  <c r="P1" i="118"/>
  <c r="P8" i="118" s="1"/>
  <c r="Q49" i="117"/>
  <c r="F49" i="117"/>
  <c r="E49" i="117"/>
  <c r="J48" i="117"/>
  <c r="J47" i="117"/>
  <c r="J46" i="117"/>
  <c r="J45" i="117"/>
  <c r="J44" i="117"/>
  <c r="J43" i="117"/>
  <c r="J42" i="117"/>
  <c r="J41" i="117"/>
  <c r="J40" i="117"/>
  <c r="J39" i="117"/>
  <c r="J38" i="117"/>
  <c r="J37" i="117"/>
  <c r="J36" i="117"/>
  <c r="J35" i="117"/>
  <c r="J34" i="117"/>
  <c r="J33" i="117"/>
  <c r="J32" i="117"/>
  <c r="J31" i="117"/>
  <c r="J30" i="117"/>
  <c r="J29" i="117"/>
  <c r="J28" i="117"/>
  <c r="J27" i="117"/>
  <c r="J26" i="117"/>
  <c r="J25" i="117"/>
  <c r="J24" i="117"/>
  <c r="J23" i="117"/>
  <c r="J22" i="117"/>
  <c r="J21" i="117"/>
  <c r="J20" i="117"/>
  <c r="J19" i="117"/>
  <c r="J18" i="117"/>
  <c r="R17" i="117"/>
  <c r="H17" i="117"/>
  <c r="G17" i="117"/>
  <c r="D15" i="117"/>
  <c r="P10" i="117"/>
  <c r="P1" i="117"/>
  <c r="P8" i="117" s="1"/>
  <c r="Q49" i="116"/>
  <c r="F49" i="116"/>
  <c r="E49" i="116"/>
  <c r="J48" i="116"/>
  <c r="J47" i="116"/>
  <c r="J46" i="116"/>
  <c r="J45" i="116"/>
  <c r="J44" i="116"/>
  <c r="J43" i="116"/>
  <c r="J42" i="116"/>
  <c r="J41" i="116"/>
  <c r="J40" i="116"/>
  <c r="J39" i="116"/>
  <c r="J38" i="116"/>
  <c r="J37" i="116"/>
  <c r="J36" i="116"/>
  <c r="J35" i="116"/>
  <c r="J34" i="116"/>
  <c r="J33" i="116"/>
  <c r="J32" i="116"/>
  <c r="J31" i="116"/>
  <c r="J30" i="116"/>
  <c r="J29" i="116"/>
  <c r="J28" i="116"/>
  <c r="J27" i="116"/>
  <c r="J26" i="116"/>
  <c r="J25" i="116"/>
  <c r="J24" i="116"/>
  <c r="J23" i="116"/>
  <c r="J22" i="116"/>
  <c r="J21" i="116"/>
  <c r="J20" i="116"/>
  <c r="J19" i="116"/>
  <c r="J18" i="116"/>
  <c r="R17" i="116"/>
  <c r="H17" i="116"/>
  <c r="G17" i="116"/>
  <c r="D15" i="116"/>
  <c r="P10" i="116"/>
  <c r="P1" i="116"/>
  <c r="P8" i="116" s="1"/>
  <c r="Q49" i="113"/>
  <c r="F49" i="113"/>
  <c r="E49" i="113"/>
  <c r="J48" i="113"/>
  <c r="G48" i="113"/>
  <c r="K48" i="113" s="1"/>
  <c r="J47" i="113"/>
  <c r="G47" i="113"/>
  <c r="K47" i="113" s="1"/>
  <c r="J46" i="113"/>
  <c r="G46" i="113"/>
  <c r="K46" i="113" s="1"/>
  <c r="J45" i="113"/>
  <c r="G45" i="113"/>
  <c r="K45" i="113" s="1"/>
  <c r="J44" i="113"/>
  <c r="G44" i="113"/>
  <c r="K44" i="113" s="1"/>
  <c r="J43" i="113"/>
  <c r="G43" i="113"/>
  <c r="K43" i="113" s="1"/>
  <c r="J42" i="113"/>
  <c r="G42" i="113"/>
  <c r="J41" i="113"/>
  <c r="G41" i="113"/>
  <c r="K41" i="113" s="1"/>
  <c r="J40" i="113"/>
  <c r="G40" i="113"/>
  <c r="K40" i="113" s="1"/>
  <c r="J39" i="113"/>
  <c r="G39" i="113"/>
  <c r="K39" i="113" s="1"/>
  <c r="J38" i="113"/>
  <c r="G38" i="113"/>
  <c r="K38" i="113" s="1"/>
  <c r="J37" i="113"/>
  <c r="G37" i="113"/>
  <c r="K37" i="113" s="1"/>
  <c r="J36" i="113"/>
  <c r="G36" i="113"/>
  <c r="K36" i="113" s="1"/>
  <c r="J35" i="113"/>
  <c r="G35" i="113"/>
  <c r="K35" i="113" s="1"/>
  <c r="J34" i="113"/>
  <c r="G34" i="113"/>
  <c r="K34" i="113" s="1"/>
  <c r="J33" i="113"/>
  <c r="G33" i="113"/>
  <c r="K33" i="113" s="1"/>
  <c r="J32" i="113"/>
  <c r="G32" i="113"/>
  <c r="K32" i="113" s="1"/>
  <c r="J31" i="113"/>
  <c r="G31" i="113"/>
  <c r="K31" i="113" s="1"/>
  <c r="J30" i="113"/>
  <c r="G30" i="113"/>
  <c r="K30" i="113" s="1"/>
  <c r="J29" i="113"/>
  <c r="G29" i="113"/>
  <c r="K29" i="113" s="1"/>
  <c r="J28" i="113"/>
  <c r="G28" i="113"/>
  <c r="K28" i="113" s="1"/>
  <c r="J27" i="113"/>
  <c r="G27" i="113"/>
  <c r="K27" i="113" s="1"/>
  <c r="J26" i="113"/>
  <c r="G26" i="113"/>
  <c r="K26" i="113" s="1"/>
  <c r="J25" i="113"/>
  <c r="G25" i="113"/>
  <c r="K25" i="113" s="1"/>
  <c r="J24" i="113"/>
  <c r="G24" i="113"/>
  <c r="K24" i="113" s="1"/>
  <c r="J23" i="113"/>
  <c r="G23" i="113"/>
  <c r="K23" i="113" s="1"/>
  <c r="J22" i="113"/>
  <c r="G22" i="113"/>
  <c r="K22" i="113" s="1"/>
  <c r="J21" i="113"/>
  <c r="G21" i="113"/>
  <c r="K21" i="113" s="1"/>
  <c r="J20" i="113"/>
  <c r="G20" i="113"/>
  <c r="K20" i="113" s="1"/>
  <c r="J19" i="113"/>
  <c r="G19" i="113"/>
  <c r="K19" i="113" s="1"/>
  <c r="J18" i="113"/>
  <c r="G18" i="113"/>
  <c r="R17" i="113"/>
  <c r="H17" i="113"/>
  <c r="G17" i="113"/>
  <c r="D15" i="113"/>
  <c r="P10" i="113"/>
  <c r="P1" i="113"/>
  <c r="P8" i="113" s="1"/>
  <c r="Q49" i="112"/>
  <c r="F49" i="112"/>
  <c r="E49" i="112"/>
  <c r="J48" i="112"/>
  <c r="J47" i="112"/>
  <c r="J46" i="112"/>
  <c r="J45" i="112"/>
  <c r="J44" i="112"/>
  <c r="J43" i="112"/>
  <c r="J42" i="112"/>
  <c r="J41" i="112"/>
  <c r="J40" i="112"/>
  <c r="J39" i="112"/>
  <c r="J38" i="112"/>
  <c r="J37" i="112"/>
  <c r="J36" i="112"/>
  <c r="J35" i="112"/>
  <c r="J34" i="112"/>
  <c r="J33" i="112"/>
  <c r="J32" i="112"/>
  <c r="J31" i="112"/>
  <c r="J30" i="112"/>
  <c r="J29" i="112"/>
  <c r="J28" i="112"/>
  <c r="J27" i="112"/>
  <c r="J26" i="112"/>
  <c r="J25" i="112"/>
  <c r="J24" i="112"/>
  <c r="J23" i="112"/>
  <c r="J22" i="112"/>
  <c r="J21" i="112"/>
  <c r="J20" i="112"/>
  <c r="J19" i="112"/>
  <c r="J18" i="112"/>
  <c r="R17" i="112"/>
  <c r="H17" i="112"/>
  <c r="G17" i="112"/>
  <c r="D15" i="112"/>
  <c r="P10" i="112"/>
  <c r="P1" i="112"/>
  <c r="P8" i="112" s="1"/>
  <c r="Q49" i="111"/>
  <c r="F49" i="111"/>
  <c r="E49" i="111"/>
  <c r="J48" i="111"/>
  <c r="J47" i="111"/>
  <c r="J46" i="111"/>
  <c r="J45" i="111"/>
  <c r="J44" i="111"/>
  <c r="J43" i="111"/>
  <c r="J42" i="111"/>
  <c r="J41" i="111"/>
  <c r="J40" i="111"/>
  <c r="J39" i="111"/>
  <c r="J38" i="111"/>
  <c r="J37" i="111"/>
  <c r="J36" i="111"/>
  <c r="J35" i="111"/>
  <c r="J34" i="111"/>
  <c r="J33" i="111"/>
  <c r="J32" i="111"/>
  <c r="J31" i="111"/>
  <c r="J30" i="111"/>
  <c r="J29" i="111"/>
  <c r="J28" i="111"/>
  <c r="J27" i="111"/>
  <c r="J26" i="111"/>
  <c r="J25" i="111"/>
  <c r="J24" i="111"/>
  <c r="J23" i="111"/>
  <c r="J22" i="111"/>
  <c r="J21" i="111"/>
  <c r="J20" i="111"/>
  <c r="J19" i="111"/>
  <c r="J18" i="111"/>
  <c r="R17" i="111"/>
  <c r="H17" i="111"/>
  <c r="G17" i="111"/>
  <c r="D15" i="111"/>
  <c r="P10" i="111"/>
  <c r="P1" i="111"/>
  <c r="P8" i="111" s="1"/>
  <c r="Q49" i="110"/>
  <c r="F49" i="110"/>
  <c r="E49" i="110"/>
  <c r="J48" i="110"/>
  <c r="J47" i="110"/>
  <c r="J46" i="110"/>
  <c r="J45" i="110"/>
  <c r="J44" i="110"/>
  <c r="J43" i="110"/>
  <c r="J42" i="110"/>
  <c r="J41" i="110"/>
  <c r="J40" i="110"/>
  <c r="J39" i="110"/>
  <c r="J38" i="110"/>
  <c r="J37" i="110"/>
  <c r="J36" i="110"/>
  <c r="J35" i="110"/>
  <c r="J34" i="110"/>
  <c r="J33" i="110"/>
  <c r="J32" i="110"/>
  <c r="J31" i="110"/>
  <c r="J30" i="110"/>
  <c r="J29" i="110"/>
  <c r="J28" i="110"/>
  <c r="J27" i="110"/>
  <c r="J26" i="110"/>
  <c r="J25" i="110"/>
  <c r="J24" i="110"/>
  <c r="J23" i="110"/>
  <c r="J22" i="110"/>
  <c r="J21" i="110"/>
  <c r="J20" i="110"/>
  <c r="J19" i="110"/>
  <c r="J18" i="110"/>
  <c r="R17" i="110"/>
  <c r="H17" i="110"/>
  <c r="G17" i="110"/>
  <c r="D15" i="110"/>
  <c r="P10" i="110"/>
  <c r="P1" i="110"/>
  <c r="P8" i="110" s="1"/>
  <c r="Q49" i="109"/>
  <c r="F49" i="109"/>
  <c r="E49" i="109"/>
  <c r="J48" i="109"/>
  <c r="J47" i="109"/>
  <c r="J46" i="109"/>
  <c r="J45" i="109"/>
  <c r="J44" i="109"/>
  <c r="J43" i="109"/>
  <c r="J42" i="109"/>
  <c r="J41" i="109"/>
  <c r="J40" i="109"/>
  <c r="J39" i="109"/>
  <c r="J38" i="109"/>
  <c r="J37" i="109"/>
  <c r="J36" i="109"/>
  <c r="J35" i="109"/>
  <c r="J34" i="109"/>
  <c r="J33" i="109"/>
  <c r="J32" i="109"/>
  <c r="J31" i="109"/>
  <c r="J30" i="109"/>
  <c r="J29" i="109"/>
  <c r="J28" i="109"/>
  <c r="J27" i="109"/>
  <c r="J26" i="109"/>
  <c r="J25" i="109"/>
  <c r="J24" i="109"/>
  <c r="J23" i="109"/>
  <c r="J22" i="109"/>
  <c r="J21" i="109"/>
  <c r="J20" i="109"/>
  <c r="J19" i="109"/>
  <c r="J18" i="109"/>
  <c r="R17" i="109"/>
  <c r="H17" i="109"/>
  <c r="G17" i="109"/>
  <c r="D15" i="109"/>
  <c r="P10" i="109"/>
  <c r="P1" i="109"/>
  <c r="P8" i="109" s="1"/>
  <c r="Q49" i="108"/>
  <c r="F49" i="108"/>
  <c r="E49" i="108"/>
  <c r="J48" i="108"/>
  <c r="J47" i="108"/>
  <c r="J46" i="108"/>
  <c r="J45" i="108"/>
  <c r="J44" i="108"/>
  <c r="J43" i="108"/>
  <c r="J42" i="108"/>
  <c r="J41" i="108"/>
  <c r="J40" i="108"/>
  <c r="J39" i="108"/>
  <c r="J38" i="108"/>
  <c r="J37" i="108"/>
  <c r="J36" i="108"/>
  <c r="J35" i="108"/>
  <c r="J34" i="108"/>
  <c r="J33" i="108"/>
  <c r="J32" i="108"/>
  <c r="J31" i="108"/>
  <c r="J30" i="108"/>
  <c r="J29" i="108"/>
  <c r="J28" i="108"/>
  <c r="J27" i="108"/>
  <c r="J26" i="108"/>
  <c r="J25" i="108"/>
  <c r="J24" i="108"/>
  <c r="J23" i="108"/>
  <c r="J22" i="108"/>
  <c r="J21" i="108"/>
  <c r="J20" i="108"/>
  <c r="J19" i="108"/>
  <c r="J18" i="108"/>
  <c r="R17" i="108"/>
  <c r="H17" i="108"/>
  <c r="G17" i="108"/>
  <c r="D15" i="108"/>
  <c r="P10" i="108"/>
  <c r="P1" i="108"/>
  <c r="P8" i="108" s="1"/>
  <c r="Q49" i="107"/>
  <c r="F49" i="107"/>
  <c r="E49" i="107"/>
  <c r="J48" i="107"/>
  <c r="J47" i="107"/>
  <c r="J46" i="107"/>
  <c r="J45" i="107"/>
  <c r="J44" i="107"/>
  <c r="J43" i="107"/>
  <c r="J42" i="107"/>
  <c r="J41" i="107"/>
  <c r="J40" i="107"/>
  <c r="J39" i="107"/>
  <c r="J38" i="107"/>
  <c r="J37" i="107"/>
  <c r="J36" i="107"/>
  <c r="J35" i="107"/>
  <c r="J34" i="107"/>
  <c r="J33" i="107"/>
  <c r="J32" i="107"/>
  <c r="J31" i="107"/>
  <c r="J30" i="107"/>
  <c r="J29" i="107"/>
  <c r="J28" i="107"/>
  <c r="J27" i="107"/>
  <c r="J26" i="107"/>
  <c r="J25" i="107"/>
  <c r="J24" i="107"/>
  <c r="J23" i="107"/>
  <c r="J22" i="107"/>
  <c r="J21" i="107"/>
  <c r="J20" i="107"/>
  <c r="J19" i="107"/>
  <c r="J18" i="107"/>
  <c r="R17" i="107"/>
  <c r="H17" i="107"/>
  <c r="G17" i="107"/>
  <c r="D15" i="107"/>
  <c r="P10" i="107"/>
  <c r="P1" i="107"/>
  <c r="P8" i="107" s="1"/>
  <c r="Q49" i="106"/>
  <c r="F49" i="106"/>
  <c r="E49" i="106"/>
  <c r="J48" i="106"/>
  <c r="J47" i="106"/>
  <c r="J46" i="106"/>
  <c r="J45" i="106"/>
  <c r="J44" i="106"/>
  <c r="J43" i="106"/>
  <c r="J42" i="106"/>
  <c r="J41" i="106"/>
  <c r="J40" i="106"/>
  <c r="J39" i="106"/>
  <c r="J38" i="106"/>
  <c r="J37" i="106"/>
  <c r="J36" i="106"/>
  <c r="J35" i="106"/>
  <c r="J34" i="106"/>
  <c r="J33" i="106"/>
  <c r="J32" i="106"/>
  <c r="J31" i="106"/>
  <c r="J30" i="106"/>
  <c r="J29" i="106"/>
  <c r="J28" i="106"/>
  <c r="J27" i="106"/>
  <c r="J26" i="106"/>
  <c r="J25" i="106"/>
  <c r="J24" i="106"/>
  <c r="J23" i="106"/>
  <c r="J22" i="106"/>
  <c r="J21" i="106"/>
  <c r="J20" i="106"/>
  <c r="J19" i="106"/>
  <c r="J18" i="106"/>
  <c r="R17" i="106"/>
  <c r="H17" i="106"/>
  <c r="G17" i="106"/>
  <c r="D15" i="106"/>
  <c r="P10" i="106"/>
  <c r="P1" i="106"/>
  <c r="P8" i="106" s="1"/>
  <c r="Q49" i="105"/>
  <c r="F49" i="105"/>
  <c r="E49" i="105"/>
  <c r="J48" i="105"/>
  <c r="J47" i="105"/>
  <c r="J46" i="105"/>
  <c r="J45" i="105"/>
  <c r="J44" i="105"/>
  <c r="J43" i="105"/>
  <c r="J42" i="105"/>
  <c r="J41" i="105"/>
  <c r="J40" i="105"/>
  <c r="J39" i="105"/>
  <c r="J38" i="105"/>
  <c r="J37" i="105"/>
  <c r="J36" i="105"/>
  <c r="J35" i="105"/>
  <c r="J34" i="105"/>
  <c r="J33" i="105"/>
  <c r="J32" i="105"/>
  <c r="J31" i="105"/>
  <c r="J30" i="105"/>
  <c r="J29" i="105"/>
  <c r="J28" i="105"/>
  <c r="J27" i="105"/>
  <c r="J26" i="105"/>
  <c r="J25" i="105"/>
  <c r="J24" i="105"/>
  <c r="J23" i="105"/>
  <c r="J22" i="105"/>
  <c r="J21" i="105"/>
  <c r="J20" i="105"/>
  <c r="J19" i="105"/>
  <c r="J18" i="105"/>
  <c r="R17" i="105"/>
  <c r="H17" i="105"/>
  <c r="G17" i="105"/>
  <c r="D15" i="105"/>
  <c r="P10" i="105"/>
  <c r="P1" i="105"/>
  <c r="P8" i="105" s="1"/>
  <c r="Q49" i="104"/>
  <c r="F49" i="104"/>
  <c r="E49" i="104"/>
  <c r="J48" i="104"/>
  <c r="J47" i="104"/>
  <c r="J46" i="104"/>
  <c r="J45" i="104"/>
  <c r="J44" i="104"/>
  <c r="J43" i="104"/>
  <c r="J42" i="104"/>
  <c r="J41" i="104"/>
  <c r="J40" i="104"/>
  <c r="J39" i="104"/>
  <c r="J38" i="104"/>
  <c r="J37" i="104"/>
  <c r="J36" i="104"/>
  <c r="J35" i="104"/>
  <c r="J34" i="104"/>
  <c r="J33" i="104"/>
  <c r="J32" i="104"/>
  <c r="J31" i="104"/>
  <c r="J30" i="104"/>
  <c r="J29" i="104"/>
  <c r="J28" i="104"/>
  <c r="J27" i="104"/>
  <c r="J26" i="104"/>
  <c r="J25" i="104"/>
  <c r="J24" i="104"/>
  <c r="J23" i="104"/>
  <c r="J22" i="104"/>
  <c r="J21" i="104"/>
  <c r="J20" i="104"/>
  <c r="J19" i="104"/>
  <c r="J18" i="104"/>
  <c r="R17" i="104"/>
  <c r="H17" i="104"/>
  <c r="G17" i="104"/>
  <c r="D15" i="104"/>
  <c r="P10" i="104"/>
  <c r="P1" i="104"/>
  <c r="P8" i="104" s="1"/>
  <c r="Q49" i="103"/>
  <c r="F49" i="103"/>
  <c r="E49" i="103"/>
  <c r="J48" i="103"/>
  <c r="J47" i="103"/>
  <c r="J46" i="103"/>
  <c r="J45" i="103"/>
  <c r="J44" i="103"/>
  <c r="J43" i="103"/>
  <c r="J42" i="103"/>
  <c r="J41" i="103"/>
  <c r="J40" i="103"/>
  <c r="J39" i="103"/>
  <c r="J38" i="103"/>
  <c r="J37" i="103"/>
  <c r="J36" i="103"/>
  <c r="J35" i="103"/>
  <c r="J34" i="103"/>
  <c r="J33" i="103"/>
  <c r="J32" i="103"/>
  <c r="J31" i="103"/>
  <c r="J30" i="103"/>
  <c r="J29" i="103"/>
  <c r="J28" i="103"/>
  <c r="J27" i="103"/>
  <c r="J26" i="103"/>
  <c r="J25" i="103"/>
  <c r="J24" i="103"/>
  <c r="J23" i="103"/>
  <c r="J22" i="103"/>
  <c r="J21" i="103"/>
  <c r="J20" i="103"/>
  <c r="J19" i="103"/>
  <c r="J18" i="103"/>
  <c r="R17" i="103"/>
  <c r="H17" i="103"/>
  <c r="G17" i="103"/>
  <c r="D15" i="103"/>
  <c r="P10" i="103"/>
  <c r="P1" i="103"/>
  <c r="P8" i="103" s="1"/>
  <c r="Q49" i="102"/>
  <c r="F49" i="102"/>
  <c r="E49" i="102"/>
  <c r="J48" i="102"/>
  <c r="J47" i="102"/>
  <c r="J46" i="102"/>
  <c r="J45" i="102"/>
  <c r="J44" i="102"/>
  <c r="J43" i="102"/>
  <c r="J42" i="102"/>
  <c r="J41" i="102"/>
  <c r="J40" i="102"/>
  <c r="J39" i="102"/>
  <c r="J38" i="102"/>
  <c r="J37" i="102"/>
  <c r="J36" i="102"/>
  <c r="J35" i="102"/>
  <c r="J34" i="102"/>
  <c r="J33" i="102"/>
  <c r="J32" i="102"/>
  <c r="J31" i="102"/>
  <c r="J30" i="102"/>
  <c r="J29" i="102"/>
  <c r="J28" i="102"/>
  <c r="J27" i="102"/>
  <c r="J26" i="102"/>
  <c r="J25" i="102"/>
  <c r="J24" i="102"/>
  <c r="J23" i="102"/>
  <c r="J22" i="102"/>
  <c r="J21" i="102"/>
  <c r="J20" i="102"/>
  <c r="J19" i="102"/>
  <c r="J18" i="102"/>
  <c r="R17" i="102"/>
  <c r="H17" i="102"/>
  <c r="G17" i="102"/>
  <c r="D15" i="102"/>
  <c r="P10" i="102"/>
  <c r="P1" i="102"/>
  <c r="P8" i="102" s="1"/>
  <c r="Q49" i="101"/>
  <c r="F49" i="101"/>
  <c r="E49" i="101"/>
  <c r="J48" i="101"/>
  <c r="J47" i="101"/>
  <c r="J46" i="101"/>
  <c r="J45" i="101"/>
  <c r="J44" i="101"/>
  <c r="J43" i="101"/>
  <c r="J42" i="101"/>
  <c r="J41" i="101"/>
  <c r="J40" i="101"/>
  <c r="J39" i="101"/>
  <c r="J38" i="101"/>
  <c r="J37" i="101"/>
  <c r="J36" i="101"/>
  <c r="J35" i="101"/>
  <c r="J34" i="101"/>
  <c r="J33" i="101"/>
  <c r="J32" i="101"/>
  <c r="J31" i="101"/>
  <c r="J30" i="101"/>
  <c r="J29" i="101"/>
  <c r="J28" i="101"/>
  <c r="J27" i="101"/>
  <c r="J26" i="101"/>
  <c r="J25" i="101"/>
  <c r="J24" i="101"/>
  <c r="J23" i="101"/>
  <c r="J22" i="101"/>
  <c r="J21" i="101"/>
  <c r="J20" i="101"/>
  <c r="J19" i="101"/>
  <c r="J18" i="101"/>
  <c r="R17" i="101"/>
  <c r="H17" i="101"/>
  <c r="G17" i="101"/>
  <c r="D15" i="101"/>
  <c r="P10" i="101"/>
  <c r="P1" i="101"/>
  <c r="P8" i="101" s="1"/>
  <c r="Q49" i="100"/>
  <c r="F49" i="100"/>
  <c r="E49" i="100"/>
  <c r="J48" i="100"/>
  <c r="J47" i="100"/>
  <c r="J46" i="100"/>
  <c r="J45" i="100"/>
  <c r="J44" i="100"/>
  <c r="J43" i="100"/>
  <c r="J42" i="100"/>
  <c r="J41" i="100"/>
  <c r="J40" i="100"/>
  <c r="J39" i="100"/>
  <c r="J38" i="100"/>
  <c r="J37" i="100"/>
  <c r="J36" i="100"/>
  <c r="J35" i="100"/>
  <c r="J34" i="100"/>
  <c r="J33" i="100"/>
  <c r="J32" i="100"/>
  <c r="J31" i="100"/>
  <c r="J30" i="100"/>
  <c r="J29" i="100"/>
  <c r="J28" i="100"/>
  <c r="J27" i="100"/>
  <c r="J26" i="100"/>
  <c r="J25" i="100"/>
  <c r="J24" i="100"/>
  <c r="J23" i="100"/>
  <c r="J22" i="100"/>
  <c r="J21" i="100"/>
  <c r="J20" i="100"/>
  <c r="J19" i="100"/>
  <c r="J18" i="100"/>
  <c r="R17" i="100"/>
  <c r="H17" i="100"/>
  <c r="G17" i="100"/>
  <c r="D15" i="100"/>
  <c r="P10" i="100"/>
  <c r="P1" i="100"/>
  <c r="P8" i="100" s="1"/>
  <c r="Q49" i="99"/>
  <c r="F49" i="99"/>
  <c r="E49" i="99"/>
  <c r="J48" i="99"/>
  <c r="J47" i="99"/>
  <c r="J46" i="99"/>
  <c r="J45" i="99"/>
  <c r="J44" i="99"/>
  <c r="J43" i="99"/>
  <c r="J42" i="99"/>
  <c r="J41" i="99"/>
  <c r="J40" i="99"/>
  <c r="J39" i="99"/>
  <c r="J38" i="99"/>
  <c r="J37" i="99"/>
  <c r="J36" i="99"/>
  <c r="J35" i="99"/>
  <c r="J34" i="99"/>
  <c r="J33" i="99"/>
  <c r="J32" i="99"/>
  <c r="J31" i="99"/>
  <c r="J30" i="99"/>
  <c r="J29" i="99"/>
  <c r="J28" i="99"/>
  <c r="J27" i="99"/>
  <c r="J26" i="99"/>
  <c r="J25" i="99"/>
  <c r="J24" i="99"/>
  <c r="J23" i="99"/>
  <c r="J22" i="99"/>
  <c r="J21" i="99"/>
  <c r="J20" i="99"/>
  <c r="J19" i="99"/>
  <c r="J18" i="99"/>
  <c r="R17" i="99"/>
  <c r="H17" i="99"/>
  <c r="G17" i="99"/>
  <c r="D15" i="99"/>
  <c r="P10" i="99"/>
  <c r="P1" i="99"/>
  <c r="P8" i="99" s="1"/>
  <c r="Q49" i="98"/>
  <c r="F49" i="98"/>
  <c r="E49" i="98"/>
  <c r="J48" i="98"/>
  <c r="J47" i="98"/>
  <c r="J46" i="98"/>
  <c r="J45" i="98"/>
  <c r="J44" i="98"/>
  <c r="J43" i="98"/>
  <c r="J42" i="98"/>
  <c r="J41" i="98"/>
  <c r="J40" i="98"/>
  <c r="J39" i="98"/>
  <c r="J38" i="98"/>
  <c r="J37" i="98"/>
  <c r="J36" i="98"/>
  <c r="J35" i="98"/>
  <c r="J34" i="98"/>
  <c r="J33" i="98"/>
  <c r="J32" i="98"/>
  <c r="J31" i="98"/>
  <c r="J30" i="98"/>
  <c r="J29" i="98"/>
  <c r="J28" i="98"/>
  <c r="J27" i="98"/>
  <c r="J26" i="98"/>
  <c r="J25" i="98"/>
  <c r="J24" i="98"/>
  <c r="J23" i="98"/>
  <c r="J22" i="98"/>
  <c r="J21" i="98"/>
  <c r="J20" i="98"/>
  <c r="J19" i="98"/>
  <c r="J18" i="98"/>
  <c r="R17" i="98"/>
  <c r="H17" i="98"/>
  <c r="G17" i="98"/>
  <c r="D15" i="98"/>
  <c r="P10" i="98"/>
  <c r="P1" i="98"/>
  <c r="P8" i="98" s="1"/>
  <c r="Q49" i="97"/>
  <c r="F49" i="97"/>
  <c r="E49" i="97"/>
  <c r="J48" i="97"/>
  <c r="J47" i="97"/>
  <c r="J46" i="97"/>
  <c r="J45" i="97"/>
  <c r="J44" i="97"/>
  <c r="J43" i="97"/>
  <c r="J42" i="97"/>
  <c r="J41" i="97"/>
  <c r="J40" i="97"/>
  <c r="J39" i="97"/>
  <c r="J38" i="97"/>
  <c r="J37" i="97"/>
  <c r="J36" i="97"/>
  <c r="J35" i="97"/>
  <c r="J34" i="97"/>
  <c r="J33" i="97"/>
  <c r="J32" i="97"/>
  <c r="J31" i="97"/>
  <c r="J30" i="97"/>
  <c r="J29" i="97"/>
  <c r="J28" i="97"/>
  <c r="J27" i="97"/>
  <c r="J26" i="97"/>
  <c r="J25" i="97"/>
  <c r="J24" i="97"/>
  <c r="J23" i="97"/>
  <c r="J22" i="97"/>
  <c r="J21" i="97"/>
  <c r="J20" i="97"/>
  <c r="J19" i="97"/>
  <c r="J18" i="97"/>
  <c r="R17" i="97"/>
  <c r="H17" i="97"/>
  <c r="G17" i="97"/>
  <c r="D15" i="97"/>
  <c r="P10" i="97"/>
  <c r="P1" i="97"/>
  <c r="P8" i="97" s="1"/>
  <c r="Q49" i="96"/>
  <c r="F49" i="96"/>
  <c r="E49" i="96"/>
  <c r="J48" i="96"/>
  <c r="J47" i="96"/>
  <c r="J46" i="96"/>
  <c r="J45" i="96"/>
  <c r="J44" i="96"/>
  <c r="J43" i="96"/>
  <c r="J42" i="96"/>
  <c r="J41" i="96"/>
  <c r="J40" i="96"/>
  <c r="J39" i="96"/>
  <c r="J38" i="96"/>
  <c r="J37" i="96"/>
  <c r="J36" i="96"/>
  <c r="J35" i="96"/>
  <c r="J34" i="96"/>
  <c r="J33" i="96"/>
  <c r="J32" i="96"/>
  <c r="J31" i="96"/>
  <c r="J30" i="96"/>
  <c r="J29" i="96"/>
  <c r="J28" i="96"/>
  <c r="J27" i="96"/>
  <c r="J26" i="96"/>
  <c r="J25" i="96"/>
  <c r="J24" i="96"/>
  <c r="J23" i="96"/>
  <c r="J22" i="96"/>
  <c r="J21" i="96"/>
  <c r="J20" i="96"/>
  <c r="J19" i="96"/>
  <c r="J18" i="96"/>
  <c r="R17" i="96"/>
  <c r="H17" i="96"/>
  <c r="G17" i="96"/>
  <c r="D15" i="96"/>
  <c r="P10" i="96"/>
  <c r="P1" i="96"/>
  <c r="P8" i="96" s="1"/>
  <c r="Q49" i="95"/>
  <c r="F49" i="95"/>
  <c r="E49" i="95"/>
  <c r="J48" i="95"/>
  <c r="J47" i="95"/>
  <c r="J46" i="95"/>
  <c r="J45" i="95"/>
  <c r="J44" i="95"/>
  <c r="J43" i="95"/>
  <c r="J42" i="95"/>
  <c r="J41" i="95"/>
  <c r="J40" i="95"/>
  <c r="J39" i="95"/>
  <c r="J38" i="95"/>
  <c r="J37" i="95"/>
  <c r="J36" i="95"/>
  <c r="J35" i="95"/>
  <c r="J34" i="95"/>
  <c r="J33" i="95"/>
  <c r="J32" i="95"/>
  <c r="J31" i="95"/>
  <c r="J30" i="95"/>
  <c r="J29" i="95"/>
  <c r="J28" i="95"/>
  <c r="J27" i="95"/>
  <c r="J26" i="95"/>
  <c r="J25" i="95"/>
  <c r="J24" i="95"/>
  <c r="J23" i="95"/>
  <c r="J22" i="95"/>
  <c r="J21" i="95"/>
  <c r="J20" i="95"/>
  <c r="J19" i="95"/>
  <c r="J18" i="95"/>
  <c r="R17" i="95"/>
  <c r="H17" i="95"/>
  <c r="G17" i="95"/>
  <c r="D15" i="95"/>
  <c r="P10" i="95"/>
  <c r="P1" i="95"/>
  <c r="P8" i="95" s="1"/>
  <c r="Q49" i="94"/>
  <c r="F49" i="94"/>
  <c r="E49" i="94"/>
  <c r="J48" i="94"/>
  <c r="J47" i="94"/>
  <c r="J46" i="94"/>
  <c r="J45" i="94"/>
  <c r="J44" i="94"/>
  <c r="J43" i="94"/>
  <c r="J42" i="94"/>
  <c r="J41" i="94"/>
  <c r="J40" i="94"/>
  <c r="J39" i="94"/>
  <c r="J38" i="94"/>
  <c r="J37" i="94"/>
  <c r="J36" i="94"/>
  <c r="J35" i="94"/>
  <c r="J34" i="94"/>
  <c r="J33" i="94"/>
  <c r="J32" i="94"/>
  <c r="J31" i="94"/>
  <c r="J30" i="94"/>
  <c r="J29" i="94"/>
  <c r="J28" i="94"/>
  <c r="J27" i="94"/>
  <c r="J26" i="94"/>
  <c r="J25" i="94"/>
  <c r="J24" i="94"/>
  <c r="J23" i="94"/>
  <c r="J22" i="94"/>
  <c r="J21" i="94"/>
  <c r="J20" i="94"/>
  <c r="J19" i="94"/>
  <c r="J18" i="94"/>
  <c r="R17" i="94"/>
  <c r="H17" i="94"/>
  <c r="G17" i="94"/>
  <c r="D15" i="94"/>
  <c r="P10" i="94"/>
  <c r="P1" i="94"/>
  <c r="P8" i="94" s="1"/>
  <c r="Q49" i="93"/>
  <c r="F49" i="93"/>
  <c r="E49" i="93"/>
  <c r="J48" i="93"/>
  <c r="J47" i="93"/>
  <c r="J46" i="93"/>
  <c r="J45" i="93"/>
  <c r="J44" i="93"/>
  <c r="J43" i="93"/>
  <c r="J42" i="93"/>
  <c r="J41" i="93"/>
  <c r="J40" i="93"/>
  <c r="J39" i="93"/>
  <c r="J38" i="93"/>
  <c r="J37" i="93"/>
  <c r="J36" i="93"/>
  <c r="J35" i="93"/>
  <c r="J34" i="93"/>
  <c r="J33" i="93"/>
  <c r="J32" i="93"/>
  <c r="J31" i="93"/>
  <c r="J30" i="93"/>
  <c r="J29" i="93"/>
  <c r="J28" i="93"/>
  <c r="J27" i="93"/>
  <c r="J26" i="93"/>
  <c r="J25" i="93"/>
  <c r="J24" i="93"/>
  <c r="J23" i="93"/>
  <c r="J22" i="93"/>
  <c r="J21" i="93"/>
  <c r="J20" i="93"/>
  <c r="J19" i="93"/>
  <c r="J18" i="93"/>
  <c r="R17" i="93"/>
  <c r="H17" i="93"/>
  <c r="G17" i="93"/>
  <c r="D15" i="93"/>
  <c r="P10" i="93"/>
  <c r="P1" i="93"/>
  <c r="P8" i="93" s="1"/>
  <c r="Q49" i="92"/>
  <c r="F49" i="92"/>
  <c r="E49" i="92"/>
  <c r="J48" i="92"/>
  <c r="J47" i="92"/>
  <c r="J46" i="92"/>
  <c r="J45" i="92"/>
  <c r="J44" i="92"/>
  <c r="J43" i="92"/>
  <c r="J42" i="92"/>
  <c r="J41" i="92"/>
  <c r="J40" i="92"/>
  <c r="J39" i="92"/>
  <c r="J38" i="92"/>
  <c r="J37" i="92"/>
  <c r="J36" i="92"/>
  <c r="J35" i="92"/>
  <c r="J34" i="92"/>
  <c r="J33" i="92"/>
  <c r="J32" i="92"/>
  <c r="J31" i="92"/>
  <c r="J30" i="92"/>
  <c r="J29" i="92"/>
  <c r="J28" i="92"/>
  <c r="J27" i="92"/>
  <c r="J26" i="92"/>
  <c r="J25" i="92"/>
  <c r="J24" i="92"/>
  <c r="J23" i="92"/>
  <c r="J22" i="92"/>
  <c r="J21" i="92"/>
  <c r="J20" i="92"/>
  <c r="J19" i="92"/>
  <c r="J18" i="92"/>
  <c r="R17" i="92"/>
  <c r="H17" i="92"/>
  <c r="G17" i="92"/>
  <c r="D15" i="92"/>
  <c r="P10" i="92"/>
  <c r="P1" i="92"/>
  <c r="P8" i="92" s="1"/>
  <c r="Q49" i="91"/>
  <c r="F49" i="91"/>
  <c r="E49" i="91"/>
  <c r="J48" i="91"/>
  <c r="J47" i="91"/>
  <c r="J46" i="91"/>
  <c r="J45" i="91"/>
  <c r="J44" i="91"/>
  <c r="J43" i="91"/>
  <c r="J42" i="91"/>
  <c r="J41" i="91"/>
  <c r="J40" i="91"/>
  <c r="J39" i="91"/>
  <c r="J38" i="91"/>
  <c r="J37" i="91"/>
  <c r="J36" i="91"/>
  <c r="J35" i="91"/>
  <c r="J34" i="91"/>
  <c r="J33" i="91"/>
  <c r="J32" i="91"/>
  <c r="J31" i="91"/>
  <c r="J30" i="91"/>
  <c r="J29" i="91"/>
  <c r="J28" i="91"/>
  <c r="J27" i="91"/>
  <c r="J26" i="91"/>
  <c r="J25" i="91"/>
  <c r="J24" i="91"/>
  <c r="J23" i="91"/>
  <c r="J22" i="91"/>
  <c r="J21" i="91"/>
  <c r="J20" i="91"/>
  <c r="J19" i="91"/>
  <c r="J18" i="91"/>
  <c r="R17" i="91"/>
  <c r="H17" i="91"/>
  <c r="G17" i="91"/>
  <c r="D15" i="91"/>
  <c r="P10" i="91"/>
  <c r="P1" i="91"/>
  <c r="P8" i="91" s="1"/>
  <c r="Q49" i="90"/>
  <c r="F49" i="90"/>
  <c r="E49" i="90"/>
  <c r="J48" i="90"/>
  <c r="J47" i="90"/>
  <c r="J46" i="90"/>
  <c r="J45" i="90"/>
  <c r="J44" i="90"/>
  <c r="J43" i="90"/>
  <c r="J42" i="90"/>
  <c r="J41" i="90"/>
  <c r="J40" i="90"/>
  <c r="J39" i="90"/>
  <c r="J38" i="90"/>
  <c r="J37" i="90"/>
  <c r="J36" i="90"/>
  <c r="J35" i="90"/>
  <c r="J34" i="90"/>
  <c r="J33" i="90"/>
  <c r="J32" i="90"/>
  <c r="J31" i="90"/>
  <c r="J30" i="90"/>
  <c r="J29" i="90"/>
  <c r="J28" i="90"/>
  <c r="J27" i="90"/>
  <c r="J26" i="90"/>
  <c r="J25" i="90"/>
  <c r="J24" i="90"/>
  <c r="J23" i="90"/>
  <c r="J22" i="90"/>
  <c r="J21" i="90"/>
  <c r="J20" i="90"/>
  <c r="J19" i="90"/>
  <c r="J18" i="90"/>
  <c r="R17" i="90"/>
  <c r="H17" i="90"/>
  <c r="G17" i="90"/>
  <c r="D15" i="90"/>
  <c r="P10" i="90"/>
  <c r="P1" i="90"/>
  <c r="P8" i="90" s="1"/>
  <c r="Q49" i="89"/>
  <c r="F49" i="89"/>
  <c r="E49" i="89"/>
  <c r="J48" i="89"/>
  <c r="J47" i="89"/>
  <c r="J46" i="89"/>
  <c r="J45" i="89"/>
  <c r="J44" i="89"/>
  <c r="J43" i="89"/>
  <c r="J42" i="89"/>
  <c r="J41" i="89"/>
  <c r="J40" i="89"/>
  <c r="J39" i="89"/>
  <c r="J38" i="89"/>
  <c r="J37" i="89"/>
  <c r="J36" i="89"/>
  <c r="J35" i="89"/>
  <c r="J34" i="89"/>
  <c r="J33" i="89"/>
  <c r="J32" i="89"/>
  <c r="J31" i="89"/>
  <c r="J30" i="89"/>
  <c r="J29" i="89"/>
  <c r="J28" i="89"/>
  <c r="J27" i="89"/>
  <c r="J26" i="89"/>
  <c r="J25" i="89"/>
  <c r="J24" i="89"/>
  <c r="J23" i="89"/>
  <c r="J22" i="89"/>
  <c r="J21" i="89"/>
  <c r="J20" i="89"/>
  <c r="J19" i="89"/>
  <c r="J18" i="89"/>
  <c r="R17" i="89"/>
  <c r="H17" i="89"/>
  <c r="G17" i="89"/>
  <c r="D15" i="89"/>
  <c r="P10" i="89"/>
  <c r="P1" i="89"/>
  <c r="P8" i="89" s="1"/>
  <c r="Q49" i="88"/>
  <c r="F49" i="88"/>
  <c r="E49" i="88"/>
  <c r="J48" i="88"/>
  <c r="J47" i="88"/>
  <c r="J46" i="88"/>
  <c r="J45" i="88"/>
  <c r="J44" i="88"/>
  <c r="J43" i="88"/>
  <c r="J42" i="88"/>
  <c r="J41" i="88"/>
  <c r="J40" i="88"/>
  <c r="J39" i="88"/>
  <c r="J38" i="88"/>
  <c r="J37" i="88"/>
  <c r="J36" i="88"/>
  <c r="J35" i="88"/>
  <c r="J34" i="88"/>
  <c r="J33" i="88"/>
  <c r="J32" i="88"/>
  <c r="J31" i="88"/>
  <c r="J30" i="88"/>
  <c r="J29" i="88"/>
  <c r="J28" i="88"/>
  <c r="J27" i="88"/>
  <c r="J26" i="88"/>
  <c r="J25" i="88"/>
  <c r="J24" i="88"/>
  <c r="J23" i="88"/>
  <c r="J22" i="88"/>
  <c r="J21" i="88"/>
  <c r="J20" i="88"/>
  <c r="J19" i="88"/>
  <c r="J18" i="88"/>
  <c r="R17" i="88"/>
  <c r="H17" i="88"/>
  <c r="G17" i="88"/>
  <c r="D15" i="88"/>
  <c r="P10" i="88"/>
  <c r="P1" i="88"/>
  <c r="P8" i="88" s="1"/>
  <c r="Q49" i="87"/>
  <c r="F49" i="87"/>
  <c r="E49" i="87"/>
  <c r="J48" i="87"/>
  <c r="J47" i="87"/>
  <c r="J46" i="87"/>
  <c r="J45" i="87"/>
  <c r="J44" i="87"/>
  <c r="J43" i="87"/>
  <c r="J42" i="87"/>
  <c r="J41" i="87"/>
  <c r="J40" i="87"/>
  <c r="J39" i="87"/>
  <c r="J38" i="87"/>
  <c r="J37" i="87"/>
  <c r="J36" i="87"/>
  <c r="J35" i="87"/>
  <c r="J34" i="87"/>
  <c r="J33" i="87"/>
  <c r="J32" i="87"/>
  <c r="J31" i="87"/>
  <c r="J30" i="87"/>
  <c r="J29" i="87"/>
  <c r="J28" i="87"/>
  <c r="J27" i="87"/>
  <c r="J26" i="87"/>
  <c r="J25" i="87"/>
  <c r="J24" i="87"/>
  <c r="J23" i="87"/>
  <c r="J22" i="87"/>
  <c r="J21" i="87"/>
  <c r="J20" i="87"/>
  <c r="J19" i="87"/>
  <c r="J18" i="87"/>
  <c r="R17" i="87"/>
  <c r="H17" i="87"/>
  <c r="G17" i="87"/>
  <c r="D15" i="87"/>
  <c r="P10" i="87"/>
  <c r="P1" i="87"/>
  <c r="P8" i="87" s="1"/>
  <c r="Q49" i="86"/>
  <c r="F49" i="86"/>
  <c r="E49" i="86"/>
  <c r="J48" i="86"/>
  <c r="J47" i="86"/>
  <c r="J46" i="86"/>
  <c r="J45" i="86"/>
  <c r="J44" i="86"/>
  <c r="J43" i="86"/>
  <c r="J42" i="86"/>
  <c r="J41" i="86"/>
  <c r="J40" i="86"/>
  <c r="J39" i="86"/>
  <c r="J38" i="86"/>
  <c r="J37" i="86"/>
  <c r="J36" i="86"/>
  <c r="J35" i="86"/>
  <c r="J34" i="86"/>
  <c r="J33" i="86"/>
  <c r="J32" i="86"/>
  <c r="J31" i="86"/>
  <c r="J30" i="86"/>
  <c r="J29" i="86"/>
  <c r="J28" i="86"/>
  <c r="J27" i="86"/>
  <c r="J26" i="86"/>
  <c r="J25" i="86"/>
  <c r="J24" i="86"/>
  <c r="J23" i="86"/>
  <c r="J22" i="86"/>
  <c r="J21" i="86"/>
  <c r="J20" i="86"/>
  <c r="J19" i="86"/>
  <c r="J18" i="86"/>
  <c r="R17" i="86"/>
  <c r="H17" i="86"/>
  <c r="G17" i="86"/>
  <c r="D15" i="86"/>
  <c r="P10" i="86"/>
  <c r="P1" i="86"/>
  <c r="P8" i="86" s="1"/>
  <c r="Q49" i="84"/>
  <c r="F49" i="84"/>
  <c r="E49" i="84"/>
  <c r="J48" i="84"/>
  <c r="J47" i="84"/>
  <c r="J46" i="84"/>
  <c r="J45" i="84"/>
  <c r="J44" i="84"/>
  <c r="J43" i="84"/>
  <c r="J42" i="84"/>
  <c r="J41" i="84"/>
  <c r="J40" i="84"/>
  <c r="J39" i="84"/>
  <c r="J38" i="84"/>
  <c r="J37" i="84"/>
  <c r="J36" i="84"/>
  <c r="J35" i="84"/>
  <c r="J34" i="84"/>
  <c r="J33" i="84"/>
  <c r="J32" i="84"/>
  <c r="J31" i="84"/>
  <c r="J30" i="84"/>
  <c r="J29" i="84"/>
  <c r="J28" i="84"/>
  <c r="J27" i="84"/>
  <c r="J26" i="84"/>
  <c r="J25" i="84"/>
  <c r="J24" i="84"/>
  <c r="J23" i="84"/>
  <c r="J22" i="84"/>
  <c r="J21" i="84"/>
  <c r="J20" i="84"/>
  <c r="J19" i="84"/>
  <c r="J18" i="84"/>
  <c r="R17" i="84"/>
  <c r="H17" i="84"/>
  <c r="G17" i="84"/>
  <c r="D15" i="84"/>
  <c r="P10" i="84"/>
  <c r="P1" i="84"/>
  <c r="P8" i="84" s="1"/>
  <c r="Q49" i="83"/>
  <c r="F49" i="83"/>
  <c r="E49" i="83"/>
  <c r="J48" i="83"/>
  <c r="J47" i="83"/>
  <c r="J46" i="83"/>
  <c r="J45" i="83"/>
  <c r="J44" i="83"/>
  <c r="J43" i="83"/>
  <c r="J42" i="83"/>
  <c r="J41" i="83"/>
  <c r="J40" i="83"/>
  <c r="J39" i="83"/>
  <c r="J38" i="83"/>
  <c r="J37" i="83"/>
  <c r="J36" i="83"/>
  <c r="J35" i="83"/>
  <c r="J34" i="83"/>
  <c r="J33" i="83"/>
  <c r="J32" i="83"/>
  <c r="J31" i="83"/>
  <c r="J30" i="83"/>
  <c r="J29" i="83"/>
  <c r="J28" i="83"/>
  <c r="J27" i="83"/>
  <c r="J26" i="83"/>
  <c r="J25" i="83"/>
  <c r="J24" i="83"/>
  <c r="J23" i="83"/>
  <c r="J22" i="83"/>
  <c r="J21" i="83"/>
  <c r="J20" i="83"/>
  <c r="J19" i="83"/>
  <c r="J18" i="83"/>
  <c r="R17" i="83"/>
  <c r="H17" i="83"/>
  <c r="G17" i="83"/>
  <c r="D15" i="83"/>
  <c r="P10" i="83"/>
  <c r="P1" i="83"/>
  <c r="P8" i="83" s="1"/>
  <c r="Q49" i="82"/>
  <c r="F49" i="82"/>
  <c r="E49" i="82"/>
  <c r="J48" i="82"/>
  <c r="J47" i="82"/>
  <c r="J46" i="82"/>
  <c r="J45" i="82"/>
  <c r="J44" i="82"/>
  <c r="J43" i="82"/>
  <c r="J42" i="82"/>
  <c r="J41" i="82"/>
  <c r="J40" i="82"/>
  <c r="J39" i="82"/>
  <c r="J38" i="82"/>
  <c r="J37" i="82"/>
  <c r="J36" i="82"/>
  <c r="J35" i="82"/>
  <c r="J34" i="82"/>
  <c r="J33" i="82"/>
  <c r="J32" i="82"/>
  <c r="J31" i="82"/>
  <c r="J30" i="82"/>
  <c r="J29" i="82"/>
  <c r="J28" i="82"/>
  <c r="J27" i="82"/>
  <c r="J26" i="82"/>
  <c r="J25" i="82"/>
  <c r="J24" i="82"/>
  <c r="J23" i="82"/>
  <c r="J22" i="82"/>
  <c r="J21" i="82"/>
  <c r="J20" i="82"/>
  <c r="J19" i="82"/>
  <c r="J18" i="82"/>
  <c r="R17" i="82"/>
  <c r="H17" i="82"/>
  <c r="G17" i="82"/>
  <c r="D15" i="82"/>
  <c r="P10" i="82"/>
  <c r="P1" i="82"/>
  <c r="P8" i="82" s="1"/>
  <c r="Q49" i="81"/>
  <c r="F49" i="81"/>
  <c r="E49" i="81"/>
  <c r="J48" i="81"/>
  <c r="J47" i="81"/>
  <c r="J46" i="81"/>
  <c r="J45" i="81"/>
  <c r="J44" i="81"/>
  <c r="J43" i="81"/>
  <c r="J42" i="81"/>
  <c r="J41" i="81"/>
  <c r="J40" i="81"/>
  <c r="J39" i="81"/>
  <c r="J38" i="81"/>
  <c r="J37" i="81"/>
  <c r="J36" i="81"/>
  <c r="J35" i="81"/>
  <c r="J34" i="81"/>
  <c r="J33" i="81"/>
  <c r="J32" i="81"/>
  <c r="J31" i="81"/>
  <c r="J30" i="81"/>
  <c r="J29" i="81"/>
  <c r="J28" i="81"/>
  <c r="J27" i="81"/>
  <c r="J26" i="81"/>
  <c r="J25" i="81"/>
  <c r="J24" i="81"/>
  <c r="J23" i="81"/>
  <c r="J22" i="81"/>
  <c r="J21" i="81"/>
  <c r="J20" i="81"/>
  <c r="J19" i="81"/>
  <c r="J18" i="81"/>
  <c r="R17" i="81"/>
  <c r="H17" i="81"/>
  <c r="G17" i="81"/>
  <c r="D15" i="81"/>
  <c r="P10" i="81"/>
  <c r="P1" i="81"/>
  <c r="P8" i="81" s="1"/>
  <c r="Q49" i="80"/>
  <c r="F49" i="80"/>
  <c r="E49" i="80"/>
  <c r="J48" i="80"/>
  <c r="J47" i="80"/>
  <c r="J46" i="80"/>
  <c r="J45" i="80"/>
  <c r="J44" i="80"/>
  <c r="J43" i="80"/>
  <c r="J42" i="80"/>
  <c r="J41" i="80"/>
  <c r="J40" i="80"/>
  <c r="J39" i="80"/>
  <c r="J38" i="80"/>
  <c r="J37" i="80"/>
  <c r="J36" i="80"/>
  <c r="J35" i="80"/>
  <c r="J34" i="80"/>
  <c r="J33" i="80"/>
  <c r="J32" i="80"/>
  <c r="J31" i="80"/>
  <c r="J30" i="80"/>
  <c r="J29" i="80"/>
  <c r="J28" i="80"/>
  <c r="J27" i="80"/>
  <c r="J26" i="80"/>
  <c r="J25" i="80"/>
  <c r="J24" i="80"/>
  <c r="J23" i="80"/>
  <c r="J22" i="80"/>
  <c r="J21" i="80"/>
  <c r="J20" i="80"/>
  <c r="J19" i="80"/>
  <c r="J18" i="80"/>
  <c r="R17" i="80"/>
  <c r="H17" i="80"/>
  <c r="G17" i="80"/>
  <c r="D15" i="80"/>
  <c r="P10" i="80"/>
  <c r="P1" i="80"/>
  <c r="P8" i="80" s="1"/>
  <c r="Q49" i="79"/>
  <c r="F49" i="79"/>
  <c r="E49" i="79"/>
  <c r="J48" i="79"/>
  <c r="J47" i="79"/>
  <c r="J46" i="79"/>
  <c r="J45" i="79"/>
  <c r="J44" i="79"/>
  <c r="J43" i="79"/>
  <c r="J42" i="79"/>
  <c r="J41" i="79"/>
  <c r="J40" i="79"/>
  <c r="J39" i="79"/>
  <c r="J38" i="79"/>
  <c r="J37" i="79"/>
  <c r="J36" i="79"/>
  <c r="J35" i="79"/>
  <c r="J34" i="79"/>
  <c r="J33" i="79"/>
  <c r="J32" i="79"/>
  <c r="J31" i="79"/>
  <c r="J30" i="79"/>
  <c r="J29" i="79"/>
  <c r="J28" i="79"/>
  <c r="J27" i="79"/>
  <c r="J26" i="79"/>
  <c r="J25" i="79"/>
  <c r="J24" i="79"/>
  <c r="J23" i="79"/>
  <c r="J22" i="79"/>
  <c r="J21" i="79"/>
  <c r="J20" i="79"/>
  <c r="J19" i="79"/>
  <c r="J18" i="79"/>
  <c r="R17" i="79"/>
  <c r="H17" i="79"/>
  <c r="G17" i="79"/>
  <c r="D15" i="79"/>
  <c r="P10" i="79"/>
  <c r="P1" i="79"/>
  <c r="P8" i="79" s="1"/>
  <c r="Q49" i="78"/>
  <c r="F49" i="78"/>
  <c r="E49" i="78"/>
  <c r="J48" i="78"/>
  <c r="J47" i="78"/>
  <c r="J46" i="78"/>
  <c r="J45" i="78"/>
  <c r="J44" i="78"/>
  <c r="J43" i="78"/>
  <c r="J42" i="78"/>
  <c r="J41" i="78"/>
  <c r="J40" i="78"/>
  <c r="J39" i="78"/>
  <c r="J38" i="78"/>
  <c r="J37" i="78"/>
  <c r="J36" i="78"/>
  <c r="J35" i="78"/>
  <c r="J34" i="78"/>
  <c r="J33" i="78"/>
  <c r="J32" i="78"/>
  <c r="J31" i="78"/>
  <c r="J30" i="78"/>
  <c r="J29" i="78"/>
  <c r="J28" i="78"/>
  <c r="J27" i="78"/>
  <c r="J26" i="78"/>
  <c r="J25" i="78"/>
  <c r="J24" i="78"/>
  <c r="J23" i="78"/>
  <c r="J22" i="78"/>
  <c r="J21" i="78"/>
  <c r="J20" i="78"/>
  <c r="J19" i="78"/>
  <c r="J18" i="78"/>
  <c r="R17" i="78"/>
  <c r="H17" i="78"/>
  <c r="G17" i="78"/>
  <c r="D15" i="78"/>
  <c r="P10" i="78"/>
  <c r="P1" i="78"/>
  <c r="P8" i="78" s="1"/>
  <c r="Q49" i="77"/>
  <c r="F49" i="77"/>
  <c r="E49" i="77"/>
  <c r="J48" i="77"/>
  <c r="J47" i="77"/>
  <c r="J46" i="77"/>
  <c r="J45" i="77"/>
  <c r="J44" i="77"/>
  <c r="J43" i="77"/>
  <c r="J42" i="77"/>
  <c r="J41" i="77"/>
  <c r="J40" i="77"/>
  <c r="J39" i="77"/>
  <c r="J38" i="77"/>
  <c r="J37" i="77"/>
  <c r="J36" i="77"/>
  <c r="J35" i="77"/>
  <c r="J34" i="77"/>
  <c r="J33" i="77"/>
  <c r="J32" i="77"/>
  <c r="J31" i="77"/>
  <c r="J30" i="77"/>
  <c r="J29" i="77"/>
  <c r="J28" i="77"/>
  <c r="J27" i="77"/>
  <c r="J26" i="77"/>
  <c r="J25" i="77"/>
  <c r="J24" i="77"/>
  <c r="J23" i="77"/>
  <c r="J22" i="77"/>
  <c r="J21" i="77"/>
  <c r="J20" i="77"/>
  <c r="J19" i="77"/>
  <c r="J18" i="77"/>
  <c r="R17" i="77"/>
  <c r="H17" i="77"/>
  <c r="G17" i="77"/>
  <c r="D15" i="77"/>
  <c r="P10" i="77"/>
  <c r="P1" i="77"/>
  <c r="P8" i="77" s="1"/>
  <c r="Q49" i="76"/>
  <c r="F49" i="76"/>
  <c r="E49" i="76"/>
  <c r="J48" i="76"/>
  <c r="J47" i="76"/>
  <c r="J46" i="76"/>
  <c r="J45" i="76"/>
  <c r="J44" i="76"/>
  <c r="J43" i="76"/>
  <c r="J42" i="76"/>
  <c r="J41" i="76"/>
  <c r="J40" i="76"/>
  <c r="J39" i="76"/>
  <c r="J38" i="76"/>
  <c r="J37" i="76"/>
  <c r="J36" i="76"/>
  <c r="J35" i="76"/>
  <c r="J34" i="76"/>
  <c r="J33" i="76"/>
  <c r="J32" i="76"/>
  <c r="J31" i="76"/>
  <c r="J30" i="76"/>
  <c r="J29" i="76"/>
  <c r="J28" i="76"/>
  <c r="J27" i="76"/>
  <c r="J26" i="76"/>
  <c r="J25" i="76"/>
  <c r="J24" i="76"/>
  <c r="J23" i="76"/>
  <c r="J22" i="76"/>
  <c r="J21" i="76"/>
  <c r="J20" i="76"/>
  <c r="J19" i="76"/>
  <c r="J18" i="76"/>
  <c r="R17" i="76"/>
  <c r="H17" i="76"/>
  <c r="G17" i="76"/>
  <c r="D15" i="76"/>
  <c r="P10" i="76"/>
  <c r="P1" i="76"/>
  <c r="P8" i="76" s="1"/>
  <c r="Q49" i="75"/>
  <c r="F49" i="75"/>
  <c r="E49" i="75"/>
  <c r="J48" i="75"/>
  <c r="J47" i="75"/>
  <c r="J46" i="75"/>
  <c r="J45" i="75"/>
  <c r="J44" i="75"/>
  <c r="J43" i="75"/>
  <c r="J42" i="75"/>
  <c r="J41" i="75"/>
  <c r="J40" i="75"/>
  <c r="J39" i="75"/>
  <c r="J38" i="75"/>
  <c r="J37" i="75"/>
  <c r="J36" i="75"/>
  <c r="J35" i="75"/>
  <c r="J34" i="75"/>
  <c r="J33" i="75"/>
  <c r="J32" i="75"/>
  <c r="J31" i="75"/>
  <c r="J30" i="75"/>
  <c r="J29" i="75"/>
  <c r="J28" i="75"/>
  <c r="J27" i="75"/>
  <c r="J26" i="75"/>
  <c r="J25" i="75"/>
  <c r="J24" i="75"/>
  <c r="J23" i="75"/>
  <c r="J22" i="75"/>
  <c r="J21" i="75"/>
  <c r="J20" i="75"/>
  <c r="J19" i="75"/>
  <c r="J18" i="75"/>
  <c r="R17" i="75"/>
  <c r="H17" i="75"/>
  <c r="G17" i="75"/>
  <c r="D15" i="75"/>
  <c r="P10" i="75"/>
  <c r="P1" i="75"/>
  <c r="P8" i="75" s="1"/>
  <c r="Q49" i="74"/>
  <c r="F49" i="74"/>
  <c r="E49" i="74"/>
  <c r="J48" i="74"/>
  <c r="J47" i="74"/>
  <c r="J46" i="74"/>
  <c r="J45" i="74"/>
  <c r="J44" i="74"/>
  <c r="J43" i="74"/>
  <c r="J42" i="74"/>
  <c r="J41" i="74"/>
  <c r="J40" i="74"/>
  <c r="J39" i="74"/>
  <c r="J38" i="74"/>
  <c r="J37" i="74"/>
  <c r="J36" i="74"/>
  <c r="J35" i="74"/>
  <c r="J34" i="74"/>
  <c r="J33" i="74"/>
  <c r="J32" i="74"/>
  <c r="J31" i="74"/>
  <c r="J30" i="74"/>
  <c r="J29" i="74"/>
  <c r="J28" i="74"/>
  <c r="J27" i="74"/>
  <c r="J26" i="74"/>
  <c r="J25" i="74"/>
  <c r="J24" i="74"/>
  <c r="J23" i="74"/>
  <c r="J22" i="74"/>
  <c r="J21" i="74"/>
  <c r="J20" i="74"/>
  <c r="J19" i="74"/>
  <c r="J18" i="74"/>
  <c r="R17" i="74"/>
  <c r="H17" i="74"/>
  <c r="G17" i="74"/>
  <c r="D15" i="74"/>
  <c r="P10" i="74"/>
  <c r="P1" i="74"/>
  <c r="P8" i="74" s="1"/>
  <c r="Q49" i="73"/>
  <c r="F49" i="73"/>
  <c r="E49" i="73"/>
  <c r="J48" i="73"/>
  <c r="J47" i="73"/>
  <c r="J46" i="73"/>
  <c r="J45" i="73"/>
  <c r="J44" i="73"/>
  <c r="J43" i="73"/>
  <c r="J42" i="73"/>
  <c r="J41" i="73"/>
  <c r="J40" i="73"/>
  <c r="J39" i="73"/>
  <c r="J38" i="73"/>
  <c r="J37" i="73"/>
  <c r="J36" i="73"/>
  <c r="J35" i="73"/>
  <c r="J34" i="73"/>
  <c r="J33" i="73"/>
  <c r="J32" i="73"/>
  <c r="J31" i="73"/>
  <c r="J30" i="73"/>
  <c r="J29" i="73"/>
  <c r="J28" i="73"/>
  <c r="J27" i="73"/>
  <c r="J26" i="73"/>
  <c r="J25" i="73"/>
  <c r="J24" i="73"/>
  <c r="J23" i="73"/>
  <c r="J22" i="73"/>
  <c r="J21" i="73"/>
  <c r="J20" i="73"/>
  <c r="J19" i="73"/>
  <c r="J18" i="73"/>
  <c r="R17" i="73"/>
  <c r="H17" i="73"/>
  <c r="G17" i="73"/>
  <c r="D15" i="73"/>
  <c r="P10" i="73"/>
  <c r="P1" i="73"/>
  <c r="P8" i="73" s="1"/>
  <c r="Q49" i="72"/>
  <c r="F49" i="72"/>
  <c r="E49" i="72"/>
  <c r="J48" i="72"/>
  <c r="J47" i="72"/>
  <c r="J46" i="72"/>
  <c r="J45" i="72"/>
  <c r="J44" i="72"/>
  <c r="J43" i="72"/>
  <c r="J42" i="72"/>
  <c r="J41" i="72"/>
  <c r="J40" i="72"/>
  <c r="J39" i="72"/>
  <c r="J38" i="72"/>
  <c r="J37" i="72"/>
  <c r="J36" i="72"/>
  <c r="J35" i="72"/>
  <c r="J34" i="72"/>
  <c r="J33" i="72"/>
  <c r="J32" i="72"/>
  <c r="J31" i="72"/>
  <c r="J30" i="72"/>
  <c r="J29" i="72"/>
  <c r="J28" i="72"/>
  <c r="J27" i="72"/>
  <c r="J26" i="72"/>
  <c r="J25" i="72"/>
  <c r="J24" i="72"/>
  <c r="J23" i="72"/>
  <c r="J22" i="72"/>
  <c r="J21" i="72"/>
  <c r="J20" i="72"/>
  <c r="J19" i="72"/>
  <c r="J18" i="72"/>
  <c r="R17" i="72"/>
  <c r="H17" i="72"/>
  <c r="G17" i="72"/>
  <c r="D15" i="72"/>
  <c r="P10" i="72"/>
  <c r="P1" i="72"/>
  <c r="P8" i="72" s="1"/>
  <c r="Q49" i="71"/>
  <c r="F49" i="71"/>
  <c r="E49" i="71"/>
  <c r="J48" i="71"/>
  <c r="J47" i="71"/>
  <c r="J46" i="71"/>
  <c r="J45" i="71"/>
  <c r="J44" i="71"/>
  <c r="J43" i="71"/>
  <c r="J42" i="71"/>
  <c r="J41" i="71"/>
  <c r="J40" i="71"/>
  <c r="J39" i="71"/>
  <c r="J38" i="71"/>
  <c r="J37" i="71"/>
  <c r="J36" i="71"/>
  <c r="J35" i="71"/>
  <c r="J34" i="71"/>
  <c r="J33" i="71"/>
  <c r="J32" i="71"/>
  <c r="J31" i="71"/>
  <c r="J30" i="71"/>
  <c r="J29" i="71"/>
  <c r="J28" i="71"/>
  <c r="J27" i="71"/>
  <c r="J26" i="71"/>
  <c r="J25" i="71"/>
  <c r="J24" i="71"/>
  <c r="J23" i="71"/>
  <c r="J22" i="71"/>
  <c r="J21" i="71"/>
  <c r="J20" i="71"/>
  <c r="J19" i="71"/>
  <c r="J18" i="71"/>
  <c r="R17" i="71"/>
  <c r="H17" i="71"/>
  <c r="G17" i="71"/>
  <c r="D15" i="71"/>
  <c r="P10" i="71"/>
  <c r="P1" i="71"/>
  <c r="P8" i="71" s="1"/>
  <c r="Q49" i="70"/>
  <c r="F49" i="70"/>
  <c r="E49" i="70"/>
  <c r="J48" i="70"/>
  <c r="J47" i="70"/>
  <c r="J46" i="70"/>
  <c r="J45" i="70"/>
  <c r="J44" i="70"/>
  <c r="J43" i="70"/>
  <c r="J42" i="70"/>
  <c r="J41" i="70"/>
  <c r="J40" i="70"/>
  <c r="J39" i="70"/>
  <c r="J38" i="70"/>
  <c r="J37" i="70"/>
  <c r="J36" i="70"/>
  <c r="J35" i="70"/>
  <c r="J34" i="70"/>
  <c r="J33" i="70"/>
  <c r="J32" i="70"/>
  <c r="J31" i="70"/>
  <c r="J30" i="70"/>
  <c r="J29" i="70"/>
  <c r="J28" i="70"/>
  <c r="J27" i="70"/>
  <c r="J26" i="70"/>
  <c r="J25" i="70"/>
  <c r="J24" i="70"/>
  <c r="J23" i="70"/>
  <c r="J22" i="70"/>
  <c r="J21" i="70"/>
  <c r="J20" i="70"/>
  <c r="J19" i="70"/>
  <c r="J18" i="70"/>
  <c r="R17" i="70"/>
  <c r="H17" i="70"/>
  <c r="G17" i="70"/>
  <c r="D15" i="70"/>
  <c r="P10" i="70"/>
  <c r="P1" i="70"/>
  <c r="P8" i="70" s="1"/>
  <c r="Q49" i="69"/>
  <c r="F49" i="69"/>
  <c r="E49" i="69"/>
  <c r="J48" i="69"/>
  <c r="J47" i="69"/>
  <c r="J46" i="69"/>
  <c r="J45" i="69"/>
  <c r="J44" i="69"/>
  <c r="J43" i="69"/>
  <c r="J42" i="69"/>
  <c r="J41" i="69"/>
  <c r="J40" i="69"/>
  <c r="J39" i="69"/>
  <c r="J38" i="69"/>
  <c r="J37" i="69"/>
  <c r="J36" i="69"/>
  <c r="J35" i="69"/>
  <c r="J34" i="69"/>
  <c r="J33" i="69"/>
  <c r="J32" i="69"/>
  <c r="J31" i="69"/>
  <c r="J30" i="69"/>
  <c r="J29" i="69"/>
  <c r="J28" i="69"/>
  <c r="J27" i="69"/>
  <c r="J26" i="69"/>
  <c r="J25" i="69"/>
  <c r="J24" i="69"/>
  <c r="J23" i="69"/>
  <c r="J22" i="69"/>
  <c r="J21" i="69"/>
  <c r="J20" i="69"/>
  <c r="J19" i="69"/>
  <c r="J18" i="69"/>
  <c r="R17" i="69"/>
  <c r="H17" i="69"/>
  <c r="G17" i="69"/>
  <c r="D15" i="69"/>
  <c r="P10" i="69"/>
  <c r="P1" i="69"/>
  <c r="P8" i="69" s="1"/>
  <c r="Q49" i="68"/>
  <c r="F49" i="68"/>
  <c r="E49" i="68"/>
  <c r="J48" i="68"/>
  <c r="J47" i="68"/>
  <c r="J46" i="68"/>
  <c r="J45" i="68"/>
  <c r="J44" i="68"/>
  <c r="J43" i="68"/>
  <c r="J42" i="68"/>
  <c r="J41" i="68"/>
  <c r="J40" i="68"/>
  <c r="J39" i="68"/>
  <c r="J38" i="68"/>
  <c r="J37" i="68"/>
  <c r="J36" i="68"/>
  <c r="J35" i="68"/>
  <c r="J34" i="68"/>
  <c r="J33" i="68"/>
  <c r="J32" i="68"/>
  <c r="J31" i="68"/>
  <c r="J30" i="68"/>
  <c r="J29" i="68"/>
  <c r="J28" i="68"/>
  <c r="J27" i="68"/>
  <c r="J26" i="68"/>
  <c r="J25" i="68"/>
  <c r="J24" i="68"/>
  <c r="J23" i="68"/>
  <c r="J22" i="68"/>
  <c r="J21" i="68"/>
  <c r="J20" i="68"/>
  <c r="J19" i="68"/>
  <c r="J18" i="68"/>
  <c r="R17" i="68"/>
  <c r="H17" i="68"/>
  <c r="G17" i="68"/>
  <c r="D15" i="68"/>
  <c r="P10" i="68"/>
  <c r="P1" i="68"/>
  <c r="P8" i="68" s="1"/>
  <c r="Q49" i="67"/>
  <c r="F49" i="67"/>
  <c r="E49" i="67"/>
  <c r="J48" i="67"/>
  <c r="J47" i="67"/>
  <c r="J46" i="67"/>
  <c r="J45" i="67"/>
  <c r="J44" i="67"/>
  <c r="J43" i="67"/>
  <c r="J42" i="67"/>
  <c r="J41" i="67"/>
  <c r="J40" i="67"/>
  <c r="J39" i="67"/>
  <c r="J38" i="67"/>
  <c r="J37" i="67"/>
  <c r="J36" i="67"/>
  <c r="J35" i="67"/>
  <c r="J34" i="67"/>
  <c r="J33" i="67"/>
  <c r="J32" i="67"/>
  <c r="J31" i="67"/>
  <c r="J30" i="67"/>
  <c r="J29" i="67"/>
  <c r="J28" i="67"/>
  <c r="J27" i="67"/>
  <c r="J26" i="67"/>
  <c r="J25" i="67"/>
  <c r="J24" i="67"/>
  <c r="J23" i="67"/>
  <c r="J22" i="67"/>
  <c r="J21" i="67"/>
  <c r="J20" i="67"/>
  <c r="J19" i="67"/>
  <c r="J18" i="67"/>
  <c r="R17" i="67"/>
  <c r="H17" i="67"/>
  <c r="G17" i="67"/>
  <c r="D15" i="67"/>
  <c r="P10" i="67"/>
  <c r="P1" i="67"/>
  <c r="P8" i="67" s="1"/>
  <c r="Q49" i="66"/>
  <c r="F49" i="66"/>
  <c r="E49" i="66"/>
  <c r="J48" i="66"/>
  <c r="J47" i="66"/>
  <c r="J46" i="66"/>
  <c r="J45" i="66"/>
  <c r="J44" i="66"/>
  <c r="J43" i="66"/>
  <c r="J42" i="66"/>
  <c r="J41" i="66"/>
  <c r="J40" i="66"/>
  <c r="J39" i="66"/>
  <c r="J38" i="66"/>
  <c r="J37" i="66"/>
  <c r="J36" i="66"/>
  <c r="J35" i="66"/>
  <c r="J34" i="66"/>
  <c r="J33" i="66"/>
  <c r="J32" i="66"/>
  <c r="J31" i="66"/>
  <c r="J30" i="66"/>
  <c r="J29" i="66"/>
  <c r="J28" i="66"/>
  <c r="J27" i="66"/>
  <c r="J26" i="66"/>
  <c r="J25" i="66"/>
  <c r="J24" i="66"/>
  <c r="J23" i="66"/>
  <c r="J22" i="66"/>
  <c r="J21" i="66"/>
  <c r="J20" i="66"/>
  <c r="J19" i="66"/>
  <c r="J18" i="66"/>
  <c r="R17" i="66"/>
  <c r="H17" i="66"/>
  <c r="G17" i="66"/>
  <c r="D15" i="66"/>
  <c r="P10" i="66"/>
  <c r="P1" i="66"/>
  <c r="P8" i="66" s="1"/>
  <c r="Q49" i="65"/>
  <c r="F49" i="65"/>
  <c r="E49" i="65"/>
  <c r="J48" i="65"/>
  <c r="J47" i="65"/>
  <c r="J46" i="65"/>
  <c r="J45" i="65"/>
  <c r="J44" i="65"/>
  <c r="J43" i="65"/>
  <c r="J42" i="65"/>
  <c r="J41" i="65"/>
  <c r="J40" i="65"/>
  <c r="J39" i="65"/>
  <c r="J38" i="65"/>
  <c r="J37" i="65"/>
  <c r="J36" i="65"/>
  <c r="J35" i="65"/>
  <c r="J34" i="65"/>
  <c r="J33" i="65"/>
  <c r="J32" i="65"/>
  <c r="J31" i="65"/>
  <c r="J30" i="65"/>
  <c r="J29" i="65"/>
  <c r="J28" i="65"/>
  <c r="J27" i="65"/>
  <c r="J26" i="65"/>
  <c r="J25" i="65"/>
  <c r="J24" i="65"/>
  <c r="J23" i="65"/>
  <c r="J22" i="65"/>
  <c r="J21" i="65"/>
  <c r="J20" i="65"/>
  <c r="J19" i="65"/>
  <c r="J18" i="65"/>
  <c r="R17" i="65"/>
  <c r="H17" i="65"/>
  <c r="G17" i="65"/>
  <c r="D15" i="65"/>
  <c r="P10" i="65"/>
  <c r="P1" i="65"/>
  <c r="P8" i="65" s="1"/>
  <c r="Q49" i="64"/>
  <c r="F49" i="64"/>
  <c r="E49" i="64"/>
  <c r="J48" i="64"/>
  <c r="J47" i="64"/>
  <c r="J46" i="64"/>
  <c r="J45" i="64"/>
  <c r="J44" i="64"/>
  <c r="J43" i="64"/>
  <c r="J42" i="64"/>
  <c r="J41" i="64"/>
  <c r="J40" i="64"/>
  <c r="J39" i="64"/>
  <c r="J38" i="64"/>
  <c r="J37" i="64"/>
  <c r="J36" i="64"/>
  <c r="J35" i="64"/>
  <c r="J34" i="64"/>
  <c r="J33" i="64"/>
  <c r="J32" i="64"/>
  <c r="J31" i="64"/>
  <c r="J30" i="64"/>
  <c r="J29" i="64"/>
  <c r="J28" i="64"/>
  <c r="J27" i="64"/>
  <c r="J26" i="64"/>
  <c r="J25" i="64"/>
  <c r="J24" i="64"/>
  <c r="J23" i="64"/>
  <c r="J22" i="64"/>
  <c r="J21" i="64"/>
  <c r="J20" i="64"/>
  <c r="J19" i="64"/>
  <c r="J18" i="64"/>
  <c r="R17" i="64"/>
  <c r="H17" i="64"/>
  <c r="G17" i="64"/>
  <c r="D15" i="64"/>
  <c r="P10" i="64"/>
  <c r="P1" i="64"/>
  <c r="P8" i="64" s="1"/>
  <c r="Q49" i="63"/>
  <c r="F49" i="63"/>
  <c r="E49" i="63"/>
  <c r="J48" i="63"/>
  <c r="J47" i="63"/>
  <c r="J46" i="63"/>
  <c r="J45" i="63"/>
  <c r="J44" i="63"/>
  <c r="J43" i="63"/>
  <c r="J42" i="63"/>
  <c r="J41" i="63"/>
  <c r="J40" i="63"/>
  <c r="J39" i="63"/>
  <c r="J38" i="63"/>
  <c r="J37" i="63"/>
  <c r="J36" i="63"/>
  <c r="J35" i="63"/>
  <c r="J34" i="63"/>
  <c r="J33" i="63"/>
  <c r="J32" i="63"/>
  <c r="J31" i="63"/>
  <c r="J30" i="63"/>
  <c r="J29" i="63"/>
  <c r="J28" i="63"/>
  <c r="J27" i="63"/>
  <c r="J26" i="63"/>
  <c r="J25" i="63"/>
  <c r="J24" i="63"/>
  <c r="J23" i="63"/>
  <c r="J22" i="63"/>
  <c r="J21" i="63"/>
  <c r="J20" i="63"/>
  <c r="J19" i="63"/>
  <c r="J18" i="63"/>
  <c r="R17" i="63"/>
  <c r="H17" i="63"/>
  <c r="G17" i="63"/>
  <c r="D15" i="63"/>
  <c r="P10" i="63"/>
  <c r="P1" i="63"/>
  <c r="P8" i="63" s="1"/>
  <c r="Q49" i="62"/>
  <c r="F49" i="62"/>
  <c r="E49" i="62"/>
  <c r="J48" i="62"/>
  <c r="J47" i="62"/>
  <c r="J46" i="62"/>
  <c r="J45" i="62"/>
  <c r="J44" i="62"/>
  <c r="J43" i="62"/>
  <c r="J42" i="62"/>
  <c r="J41" i="62"/>
  <c r="J40" i="62"/>
  <c r="J39" i="62"/>
  <c r="J38" i="62"/>
  <c r="J37" i="62"/>
  <c r="J36" i="62"/>
  <c r="J35" i="62"/>
  <c r="J34" i="62"/>
  <c r="J33" i="62"/>
  <c r="J32" i="62"/>
  <c r="J31" i="62"/>
  <c r="J30" i="62"/>
  <c r="J29" i="62"/>
  <c r="J28" i="62"/>
  <c r="J27" i="62"/>
  <c r="J26" i="62"/>
  <c r="J25" i="62"/>
  <c r="J24" i="62"/>
  <c r="J23" i="62"/>
  <c r="J22" i="62"/>
  <c r="J21" i="62"/>
  <c r="J20" i="62"/>
  <c r="J19" i="62"/>
  <c r="J18" i="62"/>
  <c r="R17" i="62"/>
  <c r="H17" i="62"/>
  <c r="G17" i="62"/>
  <c r="D15" i="62"/>
  <c r="P10" i="62"/>
  <c r="P1" i="62"/>
  <c r="P8" i="62" s="1"/>
  <c r="Q49" i="61"/>
  <c r="F49" i="61"/>
  <c r="E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R17" i="61"/>
  <c r="H17" i="61"/>
  <c r="G17" i="61"/>
  <c r="D15" i="61"/>
  <c r="P10" i="61"/>
  <c r="P1" i="61"/>
  <c r="P8" i="61" s="1"/>
  <c r="Q49" i="60"/>
  <c r="F49" i="60"/>
  <c r="E49" i="60"/>
  <c r="J48" i="60"/>
  <c r="J47" i="60"/>
  <c r="J46" i="60"/>
  <c r="J45" i="60"/>
  <c r="J44" i="60"/>
  <c r="J43" i="60"/>
  <c r="J42" i="60"/>
  <c r="J41" i="60"/>
  <c r="J40" i="60"/>
  <c r="J39" i="60"/>
  <c r="J38" i="60"/>
  <c r="J37" i="60"/>
  <c r="J36" i="60"/>
  <c r="J35" i="60"/>
  <c r="J34" i="60"/>
  <c r="J33" i="60"/>
  <c r="J32" i="60"/>
  <c r="J31" i="60"/>
  <c r="J30" i="60"/>
  <c r="J29" i="60"/>
  <c r="J28" i="60"/>
  <c r="J27" i="60"/>
  <c r="J26" i="60"/>
  <c r="J25" i="60"/>
  <c r="J24" i="60"/>
  <c r="J23" i="60"/>
  <c r="J22" i="60"/>
  <c r="J21" i="60"/>
  <c r="J20" i="60"/>
  <c r="J19" i="60"/>
  <c r="J18" i="60"/>
  <c r="R17" i="60"/>
  <c r="H17" i="60"/>
  <c r="G17" i="60"/>
  <c r="D15" i="60"/>
  <c r="P10" i="60"/>
  <c r="P1" i="60"/>
  <c r="P8" i="60" s="1"/>
  <c r="Q49" i="59"/>
  <c r="F49" i="59"/>
  <c r="E49" i="59"/>
  <c r="J48" i="59"/>
  <c r="J47" i="59"/>
  <c r="J46" i="59"/>
  <c r="J45" i="59"/>
  <c r="J44" i="59"/>
  <c r="J43" i="59"/>
  <c r="J42" i="59"/>
  <c r="J41" i="59"/>
  <c r="J40" i="59"/>
  <c r="J39" i="59"/>
  <c r="J38" i="59"/>
  <c r="J37" i="59"/>
  <c r="J36" i="59"/>
  <c r="J35" i="59"/>
  <c r="J34" i="59"/>
  <c r="J33" i="59"/>
  <c r="J32" i="59"/>
  <c r="J31" i="59"/>
  <c r="J30" i="59"/>
  <c r="J29" i="59"/>
  <c r="J28" i="59"/>
  <c r="J27" i="59"/>
  <c r="J26" i="59"/>
  <c r="J25" i="59"/>
  <c r="J24" i="59"/>
  <c r="J23" i="59"/>
  <c r="J22" i="59"/>
  <c r="J21" i="59"/>
  <c r="J20" i="59"/>
  <c r="J19" i="59"/>
  <c r="J18" i="59"/>
  <c r="R17" i="59"/>
  <c r="H17" i="59"/>
  <c r="G17" i="59"/>
  <c r="D15" i="59"/>
  <c r="P10" i="59"/>
  <c r="P1" i="59"/>
  <c r="P8" i="59" s="1"/>
  <c r="Q49" i="58"/>
  <c r="F49" i="58"/>
  <c r="E49" i="58"/>
  <c r="J48" i="58"/>
  <c r="J47" i="58"/>
  <c r="J46" i="58"/>
  <c r="J45" i="58"/>
  <c r="J44" i="58"/>
  <c r="J43" i="58"/>
  <c r="J42" i="58"/>
  <c r="J41" i="58"/>
  <c r="J40" i="58"/>
  <c r="J39" i="58"/>
  <c r="J38" i="58"/>
  <c r="J37" i="58"/>
  <c r="J36" i="58"/>
  <c r="J35" i="58"/>
  <c r="J34" i="58"/>
  <c r="J33" i="58"/>
  <c r="J32" i="58"/>
  <c r="J31" i="58"/>
  <c r="J30" i="58"/>
  <c r="J29" i="58"/>
  <c r="J28" i="58"/>
  <c r="J27" i="58"/>
  <c r="J26" i="58"/>
  <c r="J25" i="58"/>
  <c r="J24" i="58"/>
  <c r="J23" i="58"/>
  <c r="J22" i="58"/>
  <c r="J21" i="58"/>
  <c r="J20" i="58"/>
  <c r="J19" i="58"/>
  <c r="J18" i="58"/>
  <c r="R17" i="58"/>
  <c r="H17" i="58"/>
  <c r="G17" i="58"/>
  <c r="D15" i="58"/>
  <c r="P10" i="58"/>
  <c r="P1" i="58"/>
  <c r="P8" i="58" s="1"/>
  <c r="Q49" i="57"/>
  <c r="F49" i="57"/>
  <c r="E49" i="57"/>
  <c r="J48" i="57"/>
  <c r="J47" i="57"/>
  <c r="J46" i="57"/>
  <c r="J45" i="57"/>
  <c r="J44" i="57"/>
  <c r="J43" i="57"/>
  <c r="J42" i="57"/>
  <c r="J41" i="57"/>
  <c r="J40" i="57"/>
  <c r="J39" i="57"/>
  <c r="J38" i="57"/>
  <c r="J37" i="57"/>
  <c r="J36" i="57"/>
  <c r="J35" i="57"/>
  <c r="J34" i="57"/>
  <c r="J33" i="57"/>
  <c r="J32" i="57"/>
  <c r="J31" i="57"/>
  <c r="J30" i="57"/>
  <c r="J29" i="57"/>
  <c r="J28" i="57"/>
  <c r="J27" i="57"/>
  <c r="J26" i="57"/>
  <c r="J25" i="57"/>
  <c r="J24" i="57"/>
  <c r="J23" i="57"/>
  <c r="J22" i="57"/>
  <c r="J21" i="57"/>
  <c r="J20" i="57"/>
  <c r="J19" i="57"/>
  <c r="J18" i="57"/>
  <c r="R17" i="57"/>
  <c r="H17" i="57"/>
  <c r="G17" i="57"/>
  <c r="D15" i="57"/>
  <c r="P10" i="57"/>
  <c r="P1" i="57"/>
  <c r="P8" i="57" s="1"/>
  <c r="Q49" i="56"/>
  <c r="F49" i="56"/>
  <c r="E49" i="56"/>
  <c r="J48" i="56"/>
  <c r="J47" i="56"/>
  <c r="J46" i="56"/>
  <c r="J45" i="56"/>
  <c r="J44" i="56"/>
  <c r="J43" i="56"/>
  <c r="J42" i="56"/>
  <c r="J41" i="56"/>
  <c r="J40" i="56"/>
  <c r="J39" i="56"/>
  <c r="J38" i="56"/>
  <c r="J37" i="56"/>
  <c r="J36" i="56"/>
  <c r="J35" i="56"/>
  <c r="J34" i="56"/>
  <c r="J33" i="56"/>
  <c r="J32" i="56"/>
  <c r="J31" i="56"/>
  <c r="J30" i="56"/>
  <c r="J29" i="56"/>
  <c r="J28" i="56"/>
  <c r="J27" i="56"/>
  <c r="J26" i="56"/>
  <c r="J25" i="56"/>
  <c r="J24" i="56"/>
  <c r="J23" i="56"/>
  <c r="J22" i="56"/>
  <c r="J21" i="56"/>
  <c r="J20" i="56"/>
  <c r="J19" i="56"/>
  <c r="J18" i="56"/>
  <c r="R17" i="56"/>
  <c r="H17" i="56"/>
  <c r="G17" i="56"/>
  <c r="D15" i="56"/>
  <c r="P10" i="56"/>
  <c r="P1" i="56"/>
  <c r="P8" i="56" s="1"/>
  <c r="Q49" i="55"/>
  <c r="F49" i="55"/>
  <c r="E49" i="55"/>
  <c r="J48" i="55"/>
  <c r="J47" i="55"/>
  <c r="J46" i="55"/>
  <c r="J45" i="55"/>
  <c r="J44" i="55"/>
  <c r="J43" i="55"/>
  <c r="J42" i="55"/>
  <c r="J41" i="55"/>
  <c r="J40" i="55"/>
  <c r="J39" i="55"/>
  <c r="J38" i="55"/>
  <c r="J37" i="55"/>
  <c r="J36" i="55"/>
  <c r="J35" i="55"/>
  <c r="J34" i="55"/>
  <c r="J33" i="55"/>
  <c r="J32" i="55"/>
  <c r="J31" i="55"/>
  <c r="J30" i="55"/>
  <c r="J29" i="55"/>
  <c r="J28" i="55"/>
  <c r="J27" i="55"/>
  <c r="J26" i="55"/>
  <c r="J25" i="55"/>
  <c r="J24" i="55"/>
  <c r="J23" i="55"/>
  <c r="J22" i="55"/>
  <c r="J21" i="55"/>
  <c r="J20" i="55"/>
  <c r="J19" i="55"/>
  <c r="J18" i="55"/>
  <c r="R17" i="55"/>
  <c r="H17" i="55"/>
  <c r="G17" i="55"/>
  <c r="D15" i="55"/>
  <c r="P10" i="55"/>
  <c r="P1" i="55"/>
  <c r="P8" i="55" s="1"/>
  <c r="Q49" i="54"/>
  <c r="F49" i="54"/>
  <c r="E49" i="54"/>
  <c r="J48" i="54"/>
  <c r="J47" i="54"/>
  <c r="J46" i="54"/>
  <c r="J45" i="54"/>
  <c r="J44" i="54"/>
  <c r="J43" i="54"/>
  <c r="J42" i="54"/>
  <c r="J41" i="54"/>
  <c r="J40" i="54"/>
  <c r="J39" i="54"/>
  <c r="J38" i="54"/>
  <c r="J37" i="54"/>
  <c r="J36" i="54"/>
  <c r="J35" i="54"/>
  <c r="J34" i="54"/>
  <c r="J33" i="54"/>
  <c r="J32" i="54"/>
  <c r="J31" i="54"/>
  <c r="J30" i="54"/>
  <c r="J29" i="54"/>
  <c r="J28" i="54"/>
  <c r="J27" i="54"/>
  <c r="J26" i="54"/>
  <c r="J25" i="54"/>
  <c r="J24" i="54"/>
  <c r="J23" i="54"/>
  <c r="J22" i="54"/>
  <c r="J21" i="54"/>
  <c r="J20" i="54"/>
  <c r="J19" i="54"/>
  <c r="J18" i="54"/>
  <c r="R17" i="54"/>
  <c r="H17" i="54"/>
  <c r="G17" i="54"/>
  <c r="D15" i="54"/>
  <c r="P10" i="54"/>
  <c r="P1" i="54"/>
  <c r="P8" i="54" s="1"/>
  <c r="Q49" i="53"/>
  <c r="F49" i="53"/>
  <c r="E49" i="53"/>
  <c r="J48" i="53"/>
  <c r="J47" i="53"/>
  <c r="J46" i="53"/>
  <c r="J45" i="53"/>
  <c r="J44" i="53"/>
  <c r="J43" i="53"/>
  <c r="J42" i="53"/>
  <c r="J41" i="53"/>
  <c r="J40" i="53"/>
  <c r="J39" i="53"/>
  <c r="J38" i="53"/>
  <c r="J37" i="53"/>
  <c r="J36" i="53"/>
  <c r="J35" i="53"/>
  <c r="J34" i="53"/>
  <c r="J33" i="53"/>
  <c r="J32" i="53"/>
  <c r="J31" i="53"/>
  <c r="J30" i="53"/>
  <c r="J29" i="53"/>
  <c r="J28" i="53"/>
  <c r="J27" i="53"/>
  <c r="J26" i="53"/>
  <c r="J25" i="53"/>
  <c r="J24" i="53"/>
  <c r="J23" i="53"/>
  <c r="J22" i="53"/>
  <c r="J21" i="53"/>
  <c r="J20" i="53"/>
  <c r="J19" i="53"/>
  <c r="J18" i="53"/>
  <c r="R17" i="53"/>
  <c r="H17" i="53"/>
  <c r="G17" i="53"/>
  <c r="D15" i="53"/>
  <c r="P10" i="53"/>
  <c r="P1" i="53"/>
  <c r="P8" i="53" s="1"/>
  <c r="Q49" i="52"/>
  <c r="F49" i="52"/>
  <c r="E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R17" i="52"/>
  <c r="H17" i="52"/>
  <c r="G17" i="52"/>
  <c r="D15" i="52"/>
  <c r="P10" i="52"/>
  <c r="P1" i="52"/>
  <c r="P8" i="52" s="1"/>
  <c r="Q49" i="51"/>
  <c r="F49" i="51"/>
  <c r="E49" i="51"/>
  <c r="J48" i="51"/>
  <c r="J47" i="51"/>
  <c r="J46" i="51"/>
  <c r="J45" i="51"/>
  <c r="J44" i="51"/>
  <c r="J43" i="51"/>
  <c r="J42" i="51"/>
  <c r="J41" i="51"/>
  <c r="J40" i="51"/>
  <c r="J39" i="51"/>
  <c r="J38" i="51"/>
  <c r="J37" i="51"/>
  <c r="J36" i="51"/>
  <c r="J35" i="51"/>
  <c r="J34" i="51"/>
  <c r="J33" i="51"/>
  <c r="J32" i="51"/>
  <c r="J31" i="51"/>
  <c r="J30" i="51"/>
  <c r="J29" i="51"/>
  <c r="J28" i="51"/>
  <c r="J27" i="51"/>
  <c r="J26" i="51"/>
  <c r="J25" i="51"/>
  <c r="J24" i="51"/>
  <c r="J23" i="51"/>
  <c r="J22" i="51"/>
  <c r="J21" i="51"/>
  <c r="J20" i="51"/>
  <c r="J19" i="51"/>
  <c r="J18" i="51"/>
  <c r="R17" i="51"/>
  <c r="H17" i="51"/>
  <c r="G17" i="51"/>
  <c r="D15" i="51"/>
  <c r="P10" i="51"/>
  <c r="P1" i="51"/>
  <c r="P8" i="51" s="1"/>
  <c r="Q49" i="50"/>
  <c r="F49" i="50"/>
  <c r="E49" i="50"/>
  <c r="J48" i="50"/>
  <c r="J47" i="50"/>
  <c r="J46" i="50"/>
  <c r="J45" i="50"/>
  <c r="J44" i="50"/>
  <c r="J43" i="50"/>
  <c r="J42" i="50"/>
  <c r="J41" i="50"/>
  <c r="J40" i="50"/>
  <c r="J39" i="50"/>
  <c r="J38" i="50"/>
  <c r="J37" i="50"/>
  <c r="J36" i="50"/>
  <c r="J35" i="50"/>
  <c r="J34" i="50"/>
  <c r="J33" i="50"/>
  <c r="J32" i="50"/>
  <c r="J31" i="50"/>
  <c r="J30" i="50"/>
  <c r="J29" i="50"/>
  <c r="J28" i="50"/>
  <c r="J27" i="50"/>
  <c r="J26" i="50"/>
  <c r="J25" i="50"/>
  <c r="J24" i="50"/>
  <c r="J23" i="50"/>
  <c r="J22" i="50"/>
  <c r="J21" i="50"/>
  <c r="J20" i="50"/>
  <c r="J19" i="50"/>
  <c r="J18" i="50"/>
  <c r="R17" i="50"/>
  <c r="H17" i="50"/>
  <c r="G17" i="50"/>
  <c r="D15" i="50"/>
  <c r="P10" i="50"/>
  <c r="P1" i="50"/>
  <c r="P8" i="50" s="1"/>
  <c r="Q49" i="49"/>
  <c r="F49" i="49"/>
  <c r="E49" i="49"/>
  <c r="J48" i="49"/>
  <c r="J47" i="49"/>
  <c r="J46" i="49"/>
  <c r="J45" i="49"/>
  <c r="J44" i="49"/>
  <c r="J43" i="49"/>
  <c r="J42" i="49"/>
  <c r="J41" i="49"/>
  <c r="J40" i="49"/>
  <c r="J39" i="49"/>
  <c r="J38" i="49"/>
  <c r="J37" i="49"/>
  <c r="J36" i="49"/>
  <c r="J35" i="49"/>
  <c r="J34" i="49"/>
  <c r="J33" i="49"/>
  <c r="J32" i="49"/>
  <c r="J31" i="49"/>
  <c r="J30" i="49"/>
  <c r="J29" i="49"/>
  <c r="J28" i="49"/>
  <c r="J27" i="49"/>
  <c r="J26" i="49"/>
  <c r="J25" i="49"/>
  <c r="J24" i="49"/>
  <c r="J23" i="49"/>
  <c r="J22" i="49"/>
  <c r="J21" i="49"/>
  <c r="J20" i="49"/>
  <c r="J19" i="49"/>
  <c r="J18" i="49"/>
  <c r="R17" i="49"/>
  <c r="H17" i="49"/>
  <c r="G17" i="49"/>
  <c r="D15" i="49"/>
  <c r="P10" i="49"/>
  <c r="P1" i="49"/>
  <c r="P8" i="49" s="1"/>
  <c r="Q49" i="48"/>
  <c r="F49" i="48"/>
  <c r="E49" i="48"/>
  <c r="J48" i="48"/>
  <c r="J47" i="48"/>
  <c r="J46" i="48"/>
  <c r="J45" i="48"/>
  <c r="J44" i="48"/>
  <c r="J43" i="48"/>
  <c r="J42" i="48"/>
  <c r="J41" i="48"/>
  <c r="J40" i="48"/>
  <c r="J39" i="48"/>
  <c r="J38" i="48"/>
  <c r="J37" i="48"/>
  <c r="J36" i="48"/>
  <c r="J35" i="48"/>
  <c r="J34" i="48"/>
  <c r="J33" i="48"/>
  <c r="J32" i="48"/>
  <c r="J31" i="48"/>
  <c r="J30" i="48"/>
  <c r="J29" i="48"/>
  <c r="J28" i="48"/>
  <c r="J27" i="48"/>
  <c r="J26" i="48"/>
  <c r="J25" i="48"/>
  <c r="J24" i="48"/>
  <c r="J23" i="48"/>
  <c r="J22" i="48"/>
  <c r="J21" i="48"/>
  <c r="J20" i="48"/>
  <c r="J19" i="48"/>
  <c r="J18" i="48"/>
  <c r="R17" i="48"/>
  <c r="H17" i="48"/>
  <c r="G17" i="48"/>
  <c r="D15" i="48"/>
  <c r="P10" i="48"/>
  <c r="P1" i="48"/>
  <c r="P8" i="48" s="1"/>
  <c r="Q49" i="47"/>
  <c r="F49" i="47"/>
  <c r="E49" i="47"/>
  <c r="J48" i="47"/>
  <c r="J47" i="47"/>
  <c r="J46" i="47"/>
  <c r="J45" i="47"/>
  <c r="J44" i="47"/>
  <c r="J43" i="47"/>
  <c r="J42" i="47"/>
  <c r="J41" i="47"/>
  <c r="J40" i="47"/>
  <c r="J39" i="47"/>
  <c r="J38" i="47"/>
  <c r="J37" i="47"/>
  <c r="J36" i="47"/>
  <c r="J35" i="47"/>
  <c r="J34" i="47"/>
  <c r="J33" i="47"/>
  <c r="J32" i="47"/>
  <c r="J31" i="47"/>
  <c r="J30" i="47"/>
  <c r="J29" i="47"/>
  <c r="J28" i="47"/>
  <c r="J27" i="47"/>
  <c r="J26" i="47"/>
  <c r="J25" i="47"/>
  <c r="J24" i="47"/>
  <c r="J23" i="47"/>
  <c r="J22" i="47"/>
  <c r="J21" i="47"/>
  <c r="J20" i="47"/>
  <c r="J19" i="47"/>
  <c r="J18" i="47"/>
  <c r="R17" i="47"/>
  <c r="H17" i="47"/>
  <c r="G17" i="47"/>
  <c r="D15" i="47"/>
  <c r="P10" i="47"/>
  <c r="P1" i="47"/>
  <c r="P8" i="47" s="1"/>
  <c r="Q49" i="46"/>
  <c r="F49" i="46"/>
  <c r="E49" i="46"/>
  <c r="J48" i="46"/>
  <c r="J47" i="46"/>
  <c r="J46" i="46"/>
  <c r="J45" i="46"/>
  <c r="J44" i="46"/>
  <c r="J43" i="46"/>
  <c r="J42" i="46"/>
  <c r="J41" i="46"/>
  <c r="J40" i="46"/>
  <c r="J39" i="46"/>
  <c r="J38" i="46"/>
  <c r="J37" i="46"/>
  <c r="J36" i="46"/>
  <c r="J35" i="46"/>
  <c r="J34" i="46"/>
  <c r="J33" i="46"/>
  <c r="J32" i="46"/>
  <c r="J31" i="46"/>
  <c r="J30" i="46"/>
  <c r="J29" i="46"/>
  <c r="J28" i="46"/>
  <c r="J27" i="46"/>
  <c r="J26" i="46"/>
  <c r="J25" i="46"/>
  <c r="J24" i="46"/>
  <c r="J23" i="46"/>
  <c r="J22" i="46"/>
  <c r="J21" i="46"/>
  <c r="J20" i="46"/>
  <c r="J19" i="46"/>
  <c r="J18" i="46"/>
  <c r="R17" i="46"/>
  <c r="H17" i="46"/>
  <c r="G17" i="46"/>
  <c r="D15" i="46"/>
  <c r="P10" i="46"/>
  <c r="P1" i="46"/>
  <c r="P8" i="46" s="1"/>
  <c r="Q49" i="45"/>
  <c r="F49" i="45"/>
  <c r="E49" i="45"/>
  <c r="J48" i="45"/>
  <c r="J47" i="45"/>
  <c r="J46" i="45"/>
  <c r="J45" i="45"/>
  <c r="J44" i="45"/>
  <c r="J43" i="45"/>
  <c r="J42" i="45"/>
  <c r="J41" i="45"/>
  <c r="J40" i="45"/>
  <c r="J39" i="45"/>
  <c r="J38" i="45"/>
  <c r="J37" i="45"/>
  <c r="J36" i="45"/>
  <c r="J35" i="45"/>
  <c r="J34" i="45"/>
  <c r="J33" i="45"/>
  <c r="J32" i="45"/>
  <c r="J31" i="45"/>
  <c r="J30" i="45"/>
  <c r="J29" i="45"/>
  <c r="J28" i="45"/>
  <c r="J27" i="45"/>
  <c r="J26" i="45"/>
  <c r="J25" i="45"/>
  <c r="J24" i="45"/>
  <c r="J23" i="45"/>
  <c r="J22" i="45"/>
  <c r="J21" i="45"/>
  <c r="J20" i="45"/>
  <c r="J19" i="45"/>
  <c r="J18" i="45"/>
  <c r="R17" i="45"/>
  <c r="H17" i="45"/>
  <c r="G17" i="45"/>
  <c r="D15" i="45"/>
  <c r="P10" i="45"/>
  <c r="P1" i="45"/>
  <c r="P8" i="45" s="1"/>
  <c r="Q49" i="44"/>
  <c r="F49" i="44"/>
  <c r="E49" i="44"/>
  <c r="J48" i="44"/>
  <c r="J47" i="44"/>
  <c r="J46" i="44"/>
  <c r="J45" i="44"/>
  <c r="J44" i="44"/>
  <c r="J43" i="44"/>
  <c r="J42" i="44"/>
  <c r="J41" i="44"/>
  <c r="J40" i="44"/>
  <c r="J39" i="44"/>
  <c r="J38" i="44"/>
  <c r="J37" i="44"/>
  <c r="J36" i="44"/>
  <c r="J35" i="44"/>
  <c r="J34" i="44"/>
  <c r="J33" i="44"/>
  <c r="J32" i="44"/>
  <c r="J31" i="44"/>
  <c r="J30" i="44"/>
  <c r="J29" i="44"/>
  <c r="J28" i="44"/>
  <c r="J27" i="44"/>
  <c r="J26" i="44"/>
  <c r="J25" i="44"/>
  <c r="J24" i="44"/>
  <c r="J23" i="44"/>
  <c r="J22" i="44"/>
  <c r="J21" i="44"/>
  <c r="J20" i="44"/>
  <c r="J19" i="44"/>
  <c r="J18" i="44"/>
  <c r="R17" i="44"/>
  <c r="H17" i="44"/>
  <c r="G17" i="44"/>
  <c r="D15" i="44"/>
  <c r="P10" i="44"/>
  <c r="P1" i="44"/>
  <c r="P8" i="44" s="1"/>
  <c r="Q49" i="43"/>
  <c r="F49" i="43"/>
  <c r="E49" i="43"/>
  <c r="J48" i="43"/>
  <c r="J47" i="43"/>
  <c r="J46" i="43"/>
  <c r="J45" i="43"/>
  <c r="J44" i="43"/>
  <c r="J43" i="43"/>
  <c r="J42" i="43"/>
  <c r="J41" i="43"/>
  <c r="J40" i="43"/>
  <c r="J39" i="43"/>
  <c r="J38" i="43"/>
  <c r="J37" i="43"/>
  <c r="J36" i="43"/>
  <c r="J35" i="43"/>
  <c r="J34" i="43"/>
  <c r="J33" i="43"/>
  <c r="J32" i="43"/>
  <c r="J31" i="43"/>
  <c r="J30" i="43"/>
  <c r="J29" i="43"/>
  <c r="J28" i="43"/>
  <c r="J27" i="43"/>
  <c r="J26" i="43"/>
  <c r="J25" i="43"/>
  <c r="J24" i="43"/>
  <c r="J23" i="43"/>
  <c r="J22" i="43"/>
  <c r="J21" i="43"/>
  <c r="J20" i="43"/>
  <c r="J19" i="43"/>
  <c r="J18" i="43"/>
  <c r="R17" i="43"/>
  <c r="H17" i="43"/>
  <c r="G17" i="43"/>
  <c r="D15" i="43"/>
  <c r="P10" i="43"/>
  <c r="P1" i="43"/>
  <c r="P8" i="43" s="1"/>
  <c r="Q49" i="42"/>
  <c r="F49" i="42"/>
  <c r="E49" i="42"/>
  <c r="J48" i="42"/>
  <c r="J47" i="42"/>
  <c r="J46" i="42"/>
  <c r="J45" i="42"/>
  <c r="J44" i="42"/>
  <c r="J43" i="42"/>
  <c r="J42" i="42"/>
  <c r="J41" i="42"/>
  <c r="J40" i="42"/>
  <c r="J39" i="42"/>
  <c r="J38" i="42"/>
  <c r="J37" i="42"/>
  <c r="J36" i="42"/>
  <c r="J35" i="42"/>
  <c r="J34" i="42"/>
  <c r="J33" i="42"/>
  <c r="J32" i="42"/>
  <c r="J31" i="42"/>
  <c r="J30" i="42"/>
  <c r="J29" i="42"/>
  <c r="J28" i="42"/>
  <c r="J27" i="42"/>
  <c r="J26" i="42"/>
  <c r="J25" i="42"/>
  <c r="J24" i="42"/>
  <c r="J23" i="42"/>
  <c r="J22" i="42"/>
  <c r="J21" i="42"/>
  <c r="J20" i="42"/>
  <c r="J19" i="42"/>
  <c r="J18" i="42"/>
  <c r="R17" i="42"/>
  <c r="H17" i="42"/>
  <c r="G17" i="42"/>
  <c r="D15" i="42"/>
  <c r="P10" i="42"/>
  <c r="P1" i="42"/>
  <c r="P8" i="42" s="1"/>
  <c r="Q49" i="41"/>
  <c r="F49" i="41"/>
  <c r="E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R17" i="41"/>
  <c r="H17" i="41"/>
  <c r="G17" i="41"/>
  <c r="D15" i="41"/>
  <c r="P10" i="41"/>
  <c r="P1" i="41"/>
  <c r="P8" i="41" s="1"/>
  <c r="Q49" i="40"/>
  <c r="F49" i="40"/>
  <c r="E49" i="40"/>
  <c r="P10" i="40" s="1"/>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R17" i="40"/>
  <c r="R47" i="40" s="1"/>
  <c r="H17" i="40"/>
  <c r="G17" i="40"/>
  <c r="D15" i="40"/>
  <c r="G48" i="40" s="1"/>
  <c r="K48" i="40" s="1"/>
  <c r="P1" i="40"/>
  <c r="P8" i="40" s="1"/>
  <c r="Q49" i="39"/>
  <c r="F49" i="39"/>
  <c r="E49" i="39"/>
  <c r="P10" i="39" s="1"/>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J21" i="39"/>
  <c r="J20" i="39"/>
  <c r="J19" i="39"/>
  <c r="J18" i="39"/>
  <c r="R17" i="39"/>
  <c r="R47" i="39" s="1"/>
  <c r="H17" i="39"/>
  <c r="G17" i="39"/>
  <c r="D15" i="39"/>
  <c r="P1" i="39"/>
  <c r="P8" i="39" s="1"/>
  <c r="Q49" i="38"/>
  <c r="F49" i="38"/>
  <c r="E49" i="38"/>
  <c r="P10" i="38" s="1"/>
  <c r="R48" i="38"/>
  <c r="J48" i="38"/>
  <c r="J47" i="38"/>
  <c r="R46" i="38"/>
  <c r="J46" i="38"/>
  <c r="J45" i="38"/>
  <c r="R44" i="38"/>
  <c r="J44" i="38"/>
  <c r="J43" i="38"/>
  <c r="R42" i="38"/>
  <c r="K42" i="38" s="1"/>
  <c r="U42" i="38" s="1"/>
  <c r="J42" i="38"/>
  <c r="J41" i="38"/>
  <c r="R40" i="38"/>
  <c r="J40" i="38"/>
  <c r="J39" i="38"/>
  <c r="R38" i="38"/>
  <c r="J38" i="38"/>
  <c r="J37" i="38"/>
  <c r="R36" i="38"/>
  <c r="J36" i="38"/>
  <c r="J35" i="38"/>
  <c r="R34" i="38"/>
  <c r="J34" i="38"/>
  <c r="J33" i="38"/>
  <c r="R32" i="38"/>
  <c r="J32" i="38"/>
  <c r="J31" i="38"/>
  <c r="R30" i="38"/>
  <c r="J30" i="38"/>
  <c r="J29" i="38"/>
  <c r="R28" i="38"/>
  <c r="J28" i="38"/>
  <c r="J27" i="38"/>
  <c r="R26" i="38"/>
  <c r="J26" i="38"/>
  <c r="J25" i="38"/>
  <c r="R24" i="38"/>
  <c r="J24" i="38"/>
  <c r="J23" i="38"/>
  <c r="R22" i="38"/>
  <c r="J22" i="38"/>
  <c r="J21" i="38"/>
  <c r="R20" i="38"/>
  <c r="J20" i="38"/>
  <c r="J19" i="38"/>
  <c r="R18" i="38"/>
  <c r="J18" i="38"/>
  <c r="R17" i="38"/>
  <c r="R47" i="38" s="1"/>
  <c r="H17" i="38"/>
  <c r="G17" i="38"/>
  <c r="D15" i="38"/>
  <c r="P1" i="38"/>
  <c r="P8" i="38" s="1"/>
  <c r="Q49" i="37"/>
  <c r="F49" i="37"/>
  <c r="E49" i="37"/>
  <c r="J48" i="37"/>
  <c r="J47" i="37"/>
  <c r="J46" i="37"/>
  <c r="J45" i="37"/>
  <c r="J44" i="37"/>
  <c r="J43" i="37"/>
  <c r="J42" i="37"/>
  <c r="J41" i="37"/>
  <c r="J40" i="37"/>
  <c r="J39" i="37"/>
  <c r="J38" i="37"/>
  <c r="J37" i="37"/>
  <c r="J36" i="37"/>
  <c r="J35" i="37"/>
  <c r="J34" i="37"/>
  <c r="J33" i="37"/>
  <c r="J32" i="37"/>
  <c r="R31" i="37"/>
  <c r="J31" i="37"/>
  <c r="J30" i="37"/>
  <c r="R29" i="37"/>
  <c r="J29" i="37"/>
  <c r="J28" i="37"/>
  <c r="R27" i="37"/>
  <c r="J27" i="37"/>
  <c r="J26" i="37"/>
  <c r="R25" i="37"/>
  <c r="J25" i="37"/>
  <c r="J24" i="37"/>
  <c r="R23" i="37"/>
  <c r="J23" i="37"/>
  <c r="J22" i="37"/>
  <c r="R21" i="37"/>
  <c r="J21" i="37"/>
  <c r="J20" i="37"/>
  <c r="R19" i="37"/>
  <c r="J19" i="37"/>
  <c r="J18" i="37"/>
  <c r="R17" i="37"/>
  <c r="H17" i="37"/>
  <c r="G17" i="37"/>
  <c r="D15" i="37"/>
  <c r="P10" i="37"/>
  <c r="P8" i="37"/>
  <c r="P1" i="37"/>
  <c r="Q49" i="36"/>
  <c r="F49" i="36"/>
  <c r="E49" i="36"/>
  <c r="P10" i="36" s="1"/>
  <c r="J48" i="36"/>
  <c r="J47" i="36"/>
  <c r="J46" i="36"/>
  <c r="J45" i="36"/>
  <c r="J44" i="36"/>
  <c r="J43" i="36"/>
  <c r="J42" i="36"/>
  <c r="J41" i="36"/>
  <c r="J40" i="36"/>
  <c r="J39" i="36"/>
  <c r="J38" i="36"/>
  <c r="J37" i="36"/>
  <c r="J36" i="36"/>
  <c r="J35" i="36"/>
  <c r="J34" i="36"/>
  <c r="J33" i="36"/>
  <c r="J32" i="36"/>
  <c r="J31" i="36"/>
  <c r="J30" i="36"/>
  <c r="J29" i="36"/>
  <c r="J28" i="36"/>
  <c r="J27" i="36"/>
  <c r="J26" i="36"/>
  <c r="J25" i="36"/>
  <c r="J24" i="36"/>
  <c r="J23" i="36"/>
  <c r="J22" i="36"/>
  <c r="J21" i="36"/>
  <c r="J20" i="36"/>
  <c r="R19" i="36"/>
  <c r="J19" i="36"/>
  <c r="J18" i="36"/>
  <c r="R17" i="36"/>
  <c r="H17" i="36"/>
  <c r="G17" i="36"/>
  <c r="D15" i="36"/>
  <c r="P1" i="36"/>
  <c r="P8" i="36" s="1"/>
  <c r="Q49" i="35"/>
  <c r="F49" i="35"/>
  <c r="E49" i="35"/>
  <c r="P10" i="35" s="1"/>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R17" i="35"/>
  <c r="R47" i="35" s="1"/>
  <c r="H17" i="35"/>
  <c r="G17" i="35"/>
  <c r="D15" i="35"/>
  <c r="P8" i="35"/>
  <c r="P1" i="35"/>
  <c r="Q49" i="34"/>
  <c r="F49" i="34"/>
  <c r="E49" i="34"/>
  <c r="P10" i="34" s="1"/>
  <c r="R48" i="34"/>
  <c r="J48" i="34"/>
  <c r="J47" i="34"/>
  <c r="R46" i="34"/>
  <c r="J46" i="34"/>
  <c r="J45" i="34"/>
  <c r="R44" i="34"/>
  <c r="J44" i="34"/>
  <c r="J43" i="34"/>
  <c r="R42" i="34"/>
  <c r="K42" i="34" s="1"/>
  <c r="J42" i="34"/>
  <c r="J41" i="34"/>
  <c r="R40" i="34"/>
  <c r="J40" i="34"/>
  <c r="J39" i="34"/>
  <c r="R38" i="34"/>
  <c r="J38" i="34"/>
  <c r="J37" i="34"/>
  <c r="R36" i="34"/>
  <c r="J36" i="34"/>
  <c r="J35" i="34"/>
  <c r="R34" i="34"/>
  <c r="J34" i="34"/>
  <c r="J33" i="34"/>
  <c r="R32" i="34"/>
  <c r="J32" i="34"/>
  <c r="J31" i="34"/>
  <c r="R30" i="34"/>
  <c r="J30" i="34"/>
  <c r="J29" i="34"/>
  <c r="R28" i="34"/>
  <c r="J28" i="34"/>
  <c r="J27" i="34"/>
  <c r="R26" i="34"/>
  <c r="J26" i="34"/>
  <c r="J25" i="34"/>
  <c r="R24" i="34"/>
  <c r="J24" i="34"/>
  <c r="J23" i="34"/>
  <c r="R22" i="34"/>
  <c r="J22" i="34"/>
  <c r="J21" i="34"/>
  <c r="R20" i="34"/>
  <c r="J20" i="34"/>
  <c r="J19" i="34"/>
  <c r="R18" i="34"/>
  <c r="J18" i="34"/>
  <c r="R17" i="34"/>
  <c r="R47" i="34" s="1"/>
  <c r="H17" i="34"/>
  <c r="G17" i="34"/>
  <c r="D15" i="34"/>
  <c r="P1" i="34"/>
  <c r="P8" i="34" s="1"/>
  <c r="Q49" i="33"/>
  <c r="F49" i="33"/>
  <c r="E49" i="33"/>
  <c r="P10" i="33" s="1"/>
  <c r="J48" i="33"/>
  <c r="J47" i="33"/>
  <c r="J46" i="33"/>
  <c r="J45" i="33"/>
  <c r="J44" i="33"/>
  <c r="J43" i="33"/>
  <c r="J42" i="33"/>
  <c r="J41" i="33"/>
  <c r="J40" i="33"/>
  <c r="J39" i="33"/>
  <c r="J38" i="33"/>
  <c r="J37" i="33"/>
  <c r="J36" i="33"/>
  <c r="J35" i="33"/>
  <c r="J34" i="33"/>
  <c r="J33" i="33"/>
  <c r="J32" i="33"/>
  <c r="J31" i="33"/>
  <c r="J30" i="33"/>
  <c r="J29" i="33"/>
  <c r="J28" i="33"/>
  <c r="J27" i="33"/>
  <c r="J26" i="33"/>
  <c r="J25" i="33"/>
  <c r="J24" i="33"/>
  <c r="J23" i="33"/>
  <c r="J22" i="33"/>
  <c r="J21" i="33"/>
  <c r="J20" i="33"/>
  <c r="J19" i="33"/>
  <c r="J18" i="33"/>
  <c r="R17" i="33"/>
  <c r="R47" i="33" s="1"/>
  <c r="H17" i="33"/>
  <c r="G17" i="33"/>
  <c r="D15" i="33"/>
  <c r="P8" i="33"/>
  <c r="P1" i="33"/>
  <c r="Q49" i="32"/>
  <c r="F49" i="32"/>
  <c r="E49" i="32"/>
  <c r="R48" i="32"/>
  <c r="J48" i="32"/>
  <c r="J47" i="32"/>
  <c r="R46" i="32"/>
  <c r="J46" i="32"/>
  <c r="J45" i="32"/>
  <c r="R44" i="32"/>
  <c r="J44" i="32"/>
  <c r="J43" i="32"/>
  <c r="R42" i="32"/>
  <c r="K42" i="32" s="1"/>
  <c r="J42" i="32"/>
  <c r="J41" i="32"/>
  <c r="R40" i="32"/>
  <c r="J40" i="32"/>
  <c r="J39" i="32"/>
  <c r="R38" i="32"/>
  <c r="J38" i="32"/>
  <c r="J37" i="32"/>
  <c r="R36" i="32"/>
  <c r="J36" i="32"/>
  <c r="J35" i="32"/>
  <c r="R34" i="32"/>
  <c r="J34" i="32"/>
  <c r="J33" i="32"/>
  <c r="R32" i="32"/>
  <c r="J32" i="32"/>
  <c r="J31" i="32"/>
  <c r="R30" i="32"/>
  <c r="J30" i="32"/>
  <c r="J29" i="32"/>
  <c r="R28" i="32"/>
  <c r="J28" i="32"/>
  <c r="J27" i="32"/>
  <c r="R26" i="32"/>
  <c r="J26" i="32"/>
  <c r="J25" i="32"/>
  <c r="R24" i="32"/>
  <c r="J24" i="32"/>
  <c r="J23" i="32"/>
  <c r="R22" i="32"/>
  <c r="J22" i="32"/>
  <c r="J21" i="32"/>
  <c r="R20" i="32"/>
  <c r="J20" i="32"/>
  <c r="J19" i="32"/>
  <c r="R18" i="32"/>
  <c r="J18" i="32"/>
  <c r="R17" i="32"/>
  <c r="R47" i="32" s="1"/>
  <c r="H17" i="32"/>
  <c r="G17" i="32"/>
  <c r="D15" i="32"/>
  <c r="P10" i="32"/>
  <c r="P1" i="32"/>
  <c r="P8" i="32" s="1"/>
  <c r="Q49" i="31"/>
  <c r="F49" i="31"/>
  <c r="E49" i="31"/>
  <c r="R48" i="31"/>
  <c r="J48" i="31"/>
  <c r="J47" i="31"/>
  <c r="R46" i="31"/>
  <c r="J46" i="31"/>
  <c r="J45" i="31"/>
  <c r="R44" i="31"/>
  <c r="J44" i="31"/>
  <c r="J43" i="31"/>
  <c r="R42" i="31"/>
  <c r="K42" i="31" s="1"/>
  <c r="V42" i="31" s="1"/>
  <c r="J42" i="31"/>
  <c r="J41" i="31"/>
  <c r="R40" i="31"/>
  <c r="J40" i="31"/>
  <c r="J39" i="31"/>
  <c r="R38" i="31"/>
  <c r="J38" i="31"/>
  <c r="J37" i="31"/>
  <c r="R36" i="31"/>
  <c r="J36" i="31"/>
  <c r="J35" i="31"/>
  <c r="R34" i="31"/>
  <c r="J34" i="31"/>
  <c r="J33" i="31"/>
  <c r="R32" i="31"/>
  <c r="J32" i="31"/>
  <c r="J31" i="31"/>
  <c r="R30" i="31"/>
  <c r="J30" i="31"/>
  <c r="J29" i="31"/>
  <c r="R28" i="31"/>
  <c r="J28" i="31"/>
  <c r="J27" i="31"/>
  <c r="R26" i="31"/>
  <c r="J26" i="31"/>
  <c r="J25" i="31"/>
  <c r="R24" i="31"/>
  <c r="J24" i="31"/>
  <c r="J23" i="31"/>
  <c r="R22" i="31"/>
  <c r="J22" i="31"/>
  <c r="J21" i="31"/>
  <c r="R20" i="31"/>
  <c r="J20" i="31"/>
  <c r="J19" i="31"/>
  <c r="R18" i="31"/>
  <c r="J18" i="31"/>
  <c r="R17" i="31"/>
  <c r="R47" i="31" s="1"/>
  <c r="H17" i="31"/>
  <c r="G17" i="31"/>
  <c r="D15" i="31"/>
  <c r="P10" i="31"/>
  <c r="P8" i="31"/>
  <c r="P1" i="31"/>
  <c r="Q49" i="30"/>
  <c r="F49" i="30"/>
  <c r="E49" i="30"/>
  <c r="P10" i="30" s="1"/>
  <c r="R48" i="30"/>
  <c r="J48" i="30"/>
  <c r="J47" i="30"/>
  <c r="R46" i="30"/>
  <c r="J46" i="30"/>
  <c r="J45" i="30"/>
  <c r="R44" i="30"/>
  <c r="J44" i="30"/>
  <c r="J43" i="30"/>
  <c r="R42" i="30"/>
  <c r="K42" i="30" s="1"/>
  <c r="J42" i="30"/>
  <c r="J41" i="30"/>
  <c r="R40" i="30"/>
  <c r="J40" i="30"/>
  <c r="J39" i="30"/>
  <c r="R38" i="30"/>
  <c r="J38" i="30"/>
  <c r="J37" i="30"/>
  <c r="R36" i="30"/>
  <c r="J36" i="30"/>
  <c r="J35" i="30"/>
  <c r="R34" i="30"/>
  <c r="J34" i="30"/>
  <c r="J33" i="30"/>
  <c r="R32" i="30"/>
  <c r="J32" i="30"/>
  <c r="J31" i="30"/>
  <c r="R30" i="30"/>
  <c r="J30" i="30"/>
  <c r="J29" i="30"/>
  <c r="R28" i="30"/>
  <c r="J28" i="30"/>
  <c r="J27" i="30"/>
  <c r="R26" i="30"/>
  <c r="J26" i="30"/>
  <c r="J25" i="30"/>
  <c r="R24" i="30"/>
  <c r="J24" i="30"/>
  <c r="J23" i="30"/>
  <c r="R22" i="30"/>
  <c r="J22" i="30"/>
  <c r="J21" i="30"/>
  <c r="R20" i="30"/>
  <c r="J20" i="30"/>
  <c r="J19" i="30"/>
  <c r="R18" i="30"/>
  <c r="J18" i="30"/>
  <c r="R17" i="30"/>
  <c r="R47" i="30" s="1"/>
  <c r="H17" i="30"/>
  <c r="G17" i="30"/>
  <c r="D15" i="30"/>
  <c r="G48" i="30" s="1"/>
  <c r="K48" i="30" s="1"/>
  <c r="U48" i="30" s="1"/>
  <c r="P1" i="30"/>
  <c r="P8" i="30" s="1"/>
  <c r="Q49" i="29"/>
  <c r="F49" i="29"/>
  <c r="E49" i="29"/>
  <c r="P10" i="29" s="1"/>
  <c r="J48" i="29"/>
  <c r="J47" i="29"/>
  <c r="J46" i="29"/>
  <c r="J45" i="29"/>
  <c r="J44" i="29"/>
  <c r="J43" i="29"/>
  <c r="J42" i="29"/>
  <c r="J41" i="29"/>
  <c r="R40" i="29"/>
  <c r="J40" i="29"/>
  <c r="J39" i="29"/>
  <c r="J38" i="29"/>
  <c r="J37" i="29"/>
  <c r="J36" i="29"/>
  <c r="J35" i="29"/>
  <c r="J34" i="29"/>
  <c r="J33" i="29"/>
  <c r="J32" i="29"/>
  <c r="J31" i="29"/>
  <c r="J30" i="29"/>
  <c r="R29" i="29"/>
  <c r="J29" i="29"/>
  <c r="J28" i="29"/>
  <c r="R27" i="29"/>
  <c r="J27" i="29"/>
  <c r="J26" i="29"/>
  <c r="R25" i="29"/>
  <c r="J25" i="29"/>
  <c r="J24" i="29"/>
  <c r="R23" i="29"/>
  <c r="J23" i="29"/>
  <c r="J22" i="29"/>
  <c r="R21" i="29"/>
  <c r="J21" i="29"/>
  <c r="J20" i="29"/>
  <c r="R19" i="29"/>
  <c r="J19" i="29"/>
  <c r="J18" i="29"/>
  <c r="R17" i="29"/>
  <c r="R37" i="29" s="1"/>
  <c r="H17" i="29"/>
  <c r="G17" i="29"/>
  <c r="D15" i="29"/>
  <c r="G48" i="29" s="1"/>
  <c r="K48" i="29" s="1"/>
  <c r="P1" i="29"/>
  <c r="P8" i="29" s="1"/>
  <c r="Q49" i="28"/>
  <c r="F49" i="28"/>
  <c r="E49" i="28"/>
  <c r="P10" i="28" s="1"/>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R17" i="28"/>
  <c r="R47" i="28" s="1"/>
  <c r="H17" i="28"/>
  <c r="G17" i="28"/>
  <c r="D15" i="28"/>
  <c r="G48" i="28" s="1"/>
  <c r="K48" i="28" s="1"/>
  <c r="P1" i="28"/>
  <c r="P8" i="28" s="1"/>
  <c r="Q49" i="27"/>
  <c r="F49" i="27"/>
  <c r="E49" i="27"/>
  <c r="P10" i="27" s="1"/>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R17" i="27"/>
  <c r="H17" i="27"/>
  <c r="G17" i="27"/>
  <c r="D15" i="27"/>
  <c r="P8" i="27"/>
  <c r="P1" i="27"/>
  <c r="Q49" i="26"/>
  <c r="F49" i="26"/>
  <c r="E49" i="26"/>
  <c r="P10" i="26" s="1"/>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R17" i="26"/>
  <c r="H17" i="26"/>
  <c r="G17" i="26"/>
  <c r="D15" i="26"/>
  <c r="P1" i="26"/>
  <c r="P8" i="26" s="1"/>
  <c r="Q49" i="25"/>
  <c r="F49" i="25"/>
  <c r="E49" i="25"/>
  <c r="P10" i="25" s="1"/>
  <c r="J48" i="25"/>
  <c r="J47" i="25"/>
  <c r="J46" i="25"/>
  <c r="J45" i="25"/>
  <c r="J44" i="25"/>
  <c r="J43" i="25"/>
  <c r="J42" i="25"/>
  <c r="J41" i="25"/>
  <c r="J40" i="25"/>
  <c r="J39" i="25"/>
  <c r="J38" i="25"/>
  <c r="J37" i="25"/>
  <c r="J36" i="25"/>
  <c r="J35" i="25"/>
  <c r="J34" i="25"/>
  <c r="J33" i="25"/>
  <c r="J32" i="25"/>
  <c r="J31" i="25"/>
  <c r="J30" i="25"/>
  <c r="J29" i="25"/>
  <c r="J28" i="25"/>
  <c r="J27" i="25"/>
  <c r="J26" i="25"/>
  <c r="J25" i="25"/>
  <c r="J24" i="25"/>
  <c r="J23" i="25"/>
  <c r="J22" i="25"/>
  <c r="J21" i="25"/>
  <c r="J20" i="25"/>
  <c r="J19" i="25"/>
  <c r="J18" i="25"/>
  <c r="R17" i="25"/>
  <c r="H17" i="25"/>
  <c r="G17" i="25"/>
  <c r="D15" i="25"/>
  <c r="P1" i="25"/>
  <c r="P8" i="25" s="1"/>
  <c r="Q49" i="24"/>
  <c r="F49" i="24"/>
  <c r="E49" i="24"/>
  <c r="P10" i="24" s="1"/>
  <c r="R48" i="24"/>
  <c r="J48" i="24"/>
  <c r="J47" i="24"/>
  <c r="J46" i="24"/>
  <c r="J45" i="24"/>
  <c r="R44" i="24"/>
  <c r="J44" i="24"/>
  <c r="J43" i="24"/>
  <c r="R42" i="24"/>
  <c r="K42" i="24" s="1"/>
  <c r="U42" i="24" s="1"/>
  <c r="J42" i="24"/>
  <c r="J41" i="24"/>
  <c r="R40" i="24"/>
  <c r="J40" i="24"/>
  <c r="J39" i="24"/>
  <c r="R38" i="24"/>
  <c r="J38" i="24"/>
  <c r="J37" i="24"/>
  <c r="J36" i="24"/>
  <c r="J35" i="24"/>
  <c r="R34" i="24"/>
  <c r="J34" i="24"/>
  <c r="J33" i="24"/>
  <c r="J32" i="24"/>
  <c r="J31" i="24"/>
  <c r="J30" i="24"/>
  <c r="J29" i="24"/>
  <c r="R28" i="24"/>
  <c r="J28" i="24"/>
  <c r="J27" i="24"/>
  <c r="J26" i="24"/>
  <c r="J25" i="24"/>
  <c r="J24" i="24"/>
  <c r="J23" i="24"/>
  <c r="R22" i="24"/>
  <c r="J22" i="24"/>
  <c r="J21" i="24"/>
  <c r="R20" i="24"/>
  <c r="J20" i="24"/>
  <c r="J19" i="24"/>
  <c r="J18" i="24"/>
  <c r="R17" i="24"/>
  <c r="R47" i="24" s="1"/>
  <c r="H17" i="24"/>
  <c r="G17" i="24"/>
  <c r="D15" i="24"/>
  <c r="P1" i="24"/>
  <c r="P8" i="24" s="1"/>
  <c r="Q49" i="23"/>
  <c r="F49" i="23"/>
  <c r="E49" i="23"/>
  <c r="R48" i="23"/>
  <c r="J48" i="23"/>
  <c r="J47" i="23"/>
  <c r="R46" i="23"/>
  <c r="J46" i="23"/>
  <c r="J45" i="23"/>
  <c r="R44" i="23"/>
  <c r="J44" i="23"/>
  <c r="J43" i="23"/>
  <c r="R42" i="23"/>
  <c r="K42" i="23" s="1"/>
  <c r="U42" i="23" s="1"/>
  <c r="J42" i="23"/>
  <c r="J41" i="23"/>
  <c r="R40" i="23"/>
  <c r="J40" i="23"/>
  <c r="J39" i="23"/>
  <c r="R38" i="23"/>
  <c r="J38" i="23"/>
  <c r="J37" i="23"/>
  <c r="R36" i="23"/>
  <c r="J36" i="23"/>
  <c r="J35" i="23"/>
  <c r="R34" i="23"/>
  <c r="J34" i="23"/>
  <c r="J33" i="23"/>
  <c r="R32" i="23"/>
  <c r="J32" i="23"/>
  <c r="J31" i="23"/>
  <c r="R30" i="23"/>
  <c r="J30" i="23"/>
  <c r="J29" i="23"/>
  <c r="R28" i="23"/>
  <c r="J28" i="23"/>
  <c r="J27" i="23"/>
  <c r="R26" i="23"/>
  <c r="J26" i="23"/>
  <c r="J25" i="23"/>
  <c r="R24" i="23"/>
  <c r="J24" i="23"/>
  <c r="J23" i="23"/>
  <c r="R22" i="23"/>
  <c r="J22" i="23"/>
  <c r="J21" i="23"/>
  <c r="R20" i="23"/>
  <c r="J20" i="23"/>
  <c r="J19" i="23"/>
  <c r="R18" i="23"/>
  <c r="J18" i="23"/>
  <c r="R17" i="23"/>
  <c r="R47" i="23" s="1"/>
  <c r="H17" i="23"/>
  <c r="G17" i="23"/>
  <c r="D15" i="23"/>
  <c r="P10" i="23"/>
  <c r="P1" i="23"/>
  <c r="P8" i="23" s="1"/>
  <c r="Q49" i="22"/>
  <c r="F49" i="22"/>
  <c r="E49" i="22"/>
  <c r="P10" i="22" s="1"/>
  <c r="R48" i="22"/>
  <c r="J48" i="22"/>
  <c r="J47" i="22"/>
  <c r="R46" i="22"/>
  <c r="J46" i="22"/>
  <c r="J45" i="22"/>
  <c r="R44" i="22"/>
  <c r="J44" i="22"/>
  <c r="J43" i="22"/>
  <c r="R42" i="22"/>
  <c r="J42" i="22"/>
  <c r="J41" i="22"/>
  <c r="R40" i="22"/>
  <c r="J40" i="22"/>
  <c r="J39" i="22"/>
  <c r="R38" i="22"/>
  <c r="J38" i="22"/>
  <c r="J37" i="22"/>
  <c r="R36" i="22"/>
  <c r="J36" i="22"/>
  <c r="J35" i="22"/>
  <c r="R34" i="22"/>
  <c r="J34" i="22"/>
  <c r="J33" i="22"/>
  <c r="R32" i="22"/>
  <c r="J32" i="22"/>
  <c r="J31" i="22"/>
  <c r="R30" i="22"/>
  <c r="J30" i="22"/>
  <c r="J29" i="22"/>
  <c r="R28" i="22"/>
  <c r="J28" i="22"/>
  <c r="J27" i="22"/>
  <c r="R26" i="22"/>
  <c r="J26" i="22"/>
  <c r="J25" i="22"/>
  <c r="R24" i="22"/>
  <c r="J24" i="22"/>
  <c r="J23" i="22"/>
  <c r="R22" i="22"/>
  <c r="J22" i="22"/>
  <c r="J21" i="22"/>
  <c r="R20" i="22"/>
  <c r="J20" i="22"/>
  <c r="J19" i="22"/>
  <c r="R18" i="22"/>
  <c r="J18" i="22"/>
  <c r="R17" i="22"/>
  <c r="R47" i="22" s="1"/>
  <c r="H17" i="22"/>
  <c r="G17" i="22"/>
  <c r="D15" i="22"/>
  <c r="P1" i="22"/>
  <c r="P8" i="22" s="1"/>
  <c r="Q49" i="21"/>
  <c r="F49" i="21"/>
  <c r="E49" i="21"/>
  <c r="P10" i="21" s="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R17" i="21"/>
  <c r="R47" i="21" s="1"/>
  <c r="H17" i="21"/>
  <c r="G17" i="21"/>
  <c r="D15" i="21"/>
  <c r="G48" i="21" s="1"/>
  <c r="K48" i="21" s="1"/>
  <c r="P1" i="21"/>
  <c r="P8" i="21" s="1"/>
  <c r="Q49" i="20"/>
  <c r="F49" i="20"/>
  <c r="E49" i="20"/>
  <c r="P10" i="20" s="1"/>
  <c r="R48" i="20"/>
  <c r="J48" i="20"/>
  <c r="J47" i="20"/>
  <c r="R46" i="20"/>
  <c r="J46" i="20"/>
  <c r="J45" i="20"/>
  <c r="R44" i="20"/>
  <c r="J44" i="20"/>
  <c r="J43" i="20"/>
  <c r="R42" i="20"/>
  <c r="K42" i="20" s="1"/>
  <c r="J42" i="20"/>
  <c r="L42" i="20" s="1"/>
  <c r="T42" i="20" s="1"/>
  <c r="S42" i="20" s="1"/>
  <c r="J41" i="20"/>
  <c r="R40" i="20"/>
  <c r="J40" i="20"/>
  <c r="J39" i="20"/>
  <c r="R38" i="20"/>
  <c r="J38" i="20"/>
  <c r="J37" i="20"/>
  <c r="R36" i="20"/>
  <c r="J36" i="20"/>
  <c r="J35" i="20"/>
  <c r="R34" i="20"/>
  <c r="J34" i="20"/>
  <c r="J33" i="20"/>
  <c r="R32" i="20"/>
  <c r="J32" i="20"/>
  <c r="J31" i="20"/>
  <c r="R30" i="20"/>
  <c r="J30" i="20"/>
  <c r="J29" i="20"/>
  <c r="R28" i="20"/>
  <c r="J28" i="20"/>
  <c r="J27" i="20"/>
  <c r="R26" i="20"/>
  <c r="J26" i="20"/>
  <c r="J25" i="20"/>
  <c r="R24" i="20"/>
  <c r="J24" i="20"/>
  <c r="J23" i="20"/>
  <c r="R22" i="20"/>
  <c r="J22" i="20"/>
  <c r="J21" i="20"/>
  <c r="R20" i="20"/>
  <c r="J20" i="20"/>
  <c r="J19" i="20"/>
  <c r="R18" i="20"/>
  <c r="J18" i="20"/>
  <c r="R17" i="20"/>
  <c r="R47" i="20" s="1"/>
  <c r="H17" i="20"/>
  <c r="G17" i="20"/>
  <c r="D15" i="20"/>
  <c r="G48" i="20" s="1"/>
  <c r="K48" i="20" s="1"/>
  <c r="U48" i="20" s="1"/>
  <c r="P1" i="20"/>
  <c r="P8" i="20" s="1"/>
  <c r="Q49" i="19"/>
  <c r="F49" i="19"/>
  <c r="E49" i="19"/>
  <c r="P10" i="19" s="1"/>
  <c r="R48" i="19"/>
  <c r="J48" i="19"/>
  <c r="J47" i="19"/>
  <c r="R46" i="19"/>
  <c r="J46" i="19"/>
  <c r="J45" i="19"/>
  <c r="R44" i="19"/>
  <c r="J44" i="19"/>
  <c r="J43" i="19"/>
  <c r="R42" i="19"/>
  <c r="K42" i="19" s="1"/>
  <c r="J42" i="19"/>
  <c r="J41" i="19"/>
  <c r="R40" i="19"/>
  <c r="J40" i="19"/>
  <c r="J39" i="19"/>
  <c r="R38" i="19"/>
  <c r="J38" i="19"/>
  <c r="J37" i="19"/>
  <c r="R36" i="19"/>
  <c r="J36" i="19"/>
  <c r="J35" i="19"/>
  <c r="R34" i="19"/>
  <c r="J34" i="19"/>
  <c r="J33" i="19"/>
  <c r="R32" i="19"/>
  <c r="J32" i="19"/>
  <c r="J31" i="19"/>
  <c r="R30" i="19"/>
  <c r="J30" i="19"/>
  <c r="J29" i="19"/>
  <c r="R28" i="19"/>
  <c r="J28" i="19"/>
  <c r="J27" i="19"/>
  <c r="R26" i="19"/>
  <c r="J26" i="19"/>
  <c r="J25" i="19"/>
  <c r="R24" i="19"/>
  <c r="J24" i="19"/>
  <c r="J23" i="19"/>
  <c r="R22" i="19"/>
  <c r="J22" i="19"/>
  <c r="J21" i="19"/>
  <c r="R20" i="19"/>
  <c r="J20" i="19"/>
  <c r="J19" i="19"/>
  <c r="R18" i="19"/>
  <c r="J18" i="19"/>
  <c r="R17" i="19"/>
  <c r="R47" i="19" s="1"/>
  <c r="H17" i="19"/>
  <c r="G17" i="19"/>
  <c r="D15" i="19"/>
  <c r="P1" i="19"/>
  <c r="P8" i="19" s="1"/>
  <c r="Q49" i="17"/>
  <c r="F49" i="17"/>
  <c r="E49" i="17"/>
  <c r="R48" i="17"/>
  <c r="J48" i="17"/>
  <c r="J47" i="17"/>
  <c r="R46" i="17"/>
  <c r="J46" i="17"/>
  <c r="J45" i="17"/>
  <c r="R44" i="17"/>
  <c r="J44" i="17"/>
  <c r="J43" i="17"/>
  <c r="R42" i="17"/>
  <c r="K42" i="17" s="1"/>
  <c r="J42" i="17"/>
  <c r="J41" i="17"/>
  <c r="R40" i="17"/>
  <c r="J40" i="17"/>
  <c r="J39" i="17"/>
  <c r="R38" i="17"/>
  <c r="J38" i="17"/>
  <c r="J37" i="17"/>
  <c r="R36" i="17"/>
  <c r="J36" i="17"/>
  <c r="J35" i="17"/>
  <c r="R34" i="17"/>
  <c r="J34" i="17"/>
  <c r="J33" i="17"/>
  <c r="R32" i="17"/>
  <c r="J32" i="17"/>
  <c r="J31" i="17"/>
  <c r="R30" i="17"/>
  <c r="J30" i="17"/>
  <c r="J29" i="17"/>
  <c r="R28" i="17"/>
  <c r="J28" i="17"/>
  <c r="J27" i="17"/>
  <c r="R26" i="17"/>
  <c r="J26" i="17"/>
  <c r="J25" i="17"/>
  <c r="R24" i="17"/>
  <c r="J24" i="17"/>
  <c r="J23" i="17"/>
  <c r="R22" i="17"/>
  <c r="J22" i="17"/>
  <c r="J21" i="17"/>
  <c r="R20" i="17"/>
  <c r="J20" i="17"/>
  <c r="J19" i="17"/>
  <c r="R18" i="17"/>
  <c r="J18" i="17"/>
  <c r="R17" i="17"/>
  <c r="R47" i="17" s="1"/>
  <c r="H17" i="17"/>
  <c r="G17" i="17"/>
  <c r="D15" i="17"/>
  <c r="P10" i="17"/>
  <c r="P1" i="17"/>
  <c r="P8" i="17" s="1"/>
  <c r="Q49" i="16"/>
  <c r="F49" i="16"/>
  <c r="E49" i="16"/>
  <c r="J48" i="16"/>
  <c r="J47" i="16"/>
  <c r="J46" i="16"/>
  <c r="J45" i="16"/>
  <c r="J44" i="16"/>
  <c r="J43" i="16"/>
  <c r="J42" i="16"/>
  <c r="J41" i="16"/>
  <c r="J40" i="16"/>
  <c r="J39" i="16"/>
  <c r="J38" i="16"/>
  <c r="J37" i="16"/>
  <c r="J36" i="16"/>
  <c r="J35" i="16"/>
  <c r="J34" i="16"/>
  <c r="J33" i="16"/>
  <c r="J32" i="16"/>
  <c r="J31" i="16"/>
  <c r="J30" i="16"/>
  <c r="J29" i="16"/>
  <c r="J28" i="16"/>
  <c r="J27" i="16"/>
  <c r="J26" i="16"/>
  <c r="J25" i="16"/>
  <c r="J24" i="16"/>
  <c r="J23" i="16"/>
  <c r="J22" i="16"/>
  <c r="J21" i="16"/>
  <c r="J20" i="16"/>
  <c r="J19" i="16"/>
  <c r="J18" i="16"/>
  <c r="R17" i="16"/>
  <c r="H17" i="16"/>
  <c r="G17" i="16"/>
  <c r="D15" i="16"/>
  <c r="P10" i="16"/>
  <c r="P1" i="16"/>
  <c r="P8" i="16" s="1"/>
  <c r="Q49" i="15"/>
  <c r="F49" i="15"/>
  <c r="E49" i="15"/>
  <c r="P10" i="15" s="1"/>
  <c r="R48" i="15"/>
  <c r="J48" i="15"/>
  <c r="J47" i="15"/>
  <c r="R46" i="15"/>
  <c r="J46" i="15"/>
  <c r="J45" i="15"/>
  <c r="R44" i="15"/>
  <c r="J44" i="15"/>
  <c r="J43" i="15"/>
  <c r="R42" i="15"/>
  <c r="K42" i="15" s="1"/>
  <c r="J42" i="15"/>
  <c r="J41" i="15"/>
  <c r="R40" i="15"/>
  <c r="J40" i="15"/>
  <c r="J39" i="15"/>
  <c r="R38" i="15"/>
  <c r="J38" i="15"/>
  <c r="J37" i="15"/>
  <c r="R36" i="15"/>
  <c r="J36" i="15"/>
  <c r="J35" i="15"/>
  <c r="R34" i="15"/>
  <c r="J34" i="15"/>
  <c r="J33" i="15"/>
  <c r="R32" i="15"/>
  <c r="J32" i="15"/>
  <c r="J31" i="15"/>
  <c r="R30" i="15"/>
  <c r="J30" i="15"/>
  <c r="J29" i="15"/>
  <c r="R28" i="15"/>
  <c r="J28" i="15"/>
  <c r="J27" i="15"/>
  <c r="R26" i="15"/>
  <c r="J26" i="15"/>
  <c r="J25" i="15"/>
  <c r="R24" i="15"/>
  <c r="J24" i="15"/>
  <c r="J23" i="15"/>
  <c r="R22" i="15"/>
  <c r="J22" i="15"/>
  <c r="J21" i="15"/>
  <c r="R20" i="15"/>
  <c r="J20" i="15"/>
  <c r="J19" i="15"/>
  <c r="R18" i="15"/>
  <c r="J18" i="15"/>
  <c r="R17" i="15"/>
  <c r="R47" i="15" s="1"/>
  <c r="H17" i="15"/>
  <c r="G17" i="15"/>
  <c r="D15" i="15"/>
  <c r="P1" i="15"/>
  <c r="P8" i="15" s="1"/>
  <c r="Q49" i="14"/>
  <c r="F49" i="14"/>
  <c r="E49" i="14"/>
  <c r="P10" i="14" s="1"/>
  <c r="J48" i="14"/>
  <c r="J47" i="14"/>
  <c r="J46" i="14"/>
  <c r="J45" i="14"/>
  <c r="J44" i="14"/>
  <c r="J43" i="14"/>
  <c r="J42" i="14"/>
  <c r="J41" i="14"/>
  <c r="J40" i="14"/>
  <c r="J39" i="14"/>
  <c r="J38" i="14"/>
  <c r="J37" i="14"/>
  <c r="J36" i="14"/>
  <c r="J35" i="14"/>
  <c r="J34" i="14"/>
  <c r="J33" i="14"/>
  <c r="J32" i="14"/>
  <c r="J31" i="14"/>
  <c r="R30" i="14"/>
  <c r="J30" i="14"/>
  <c r="J29" i="14"/>
  <c r="J28" i="14"/>
  <c r="J27" i="14"/>
  <c r="J26" i="14"/>
  <c r="J25" i="14"/>
  <c r="J24" i="14"/>
  <c r="J23" i="14"/>
  <c r="R22" i="14"/>
  <c r="J22" i="14"/>
  <c r="J21" i="14"/>
  <c r="J20" i="14"/>
  <c r="J19" i="14"/>
  <c r="J18" i="14"/>
  <c r="R17" i="14"/>
  <c r="R27" i="14" s="1"/>
  <c r="H17" i="14"/>
  <c r="G17" i="14"/>
  <c r="D15" i="14"/>
  <c r="P1" i="14"/>
  <c r="P8" i="14" s="1"/>
  <c r="Q49" i="10"/>
  <c r="F49" i="10"/>
  <c r="E49" i="10"/>
  <c r="P10" i="10" s="1"/>
  <c r="R48" i="10"/>
  <c r="J48" i="10"/>
  <c r="J47" i="10"/>
  <c r="R46" i="10"/>
  <c r="J46" i="10"/>
  <c r="J45" i="10"/>
  <c r="R44" i="10"/>
  <c r="J44" i="10"/>
  <c r="J43" i="10"/>
  <c r="R42" i="10"/>
  <c r="J42" i="10"/>
  <c r="J41" i="10"/>
  <c r="R40" i="10"/>
  <c r="J40" i="10"/>
  <c r="J39" i="10"/>
  <c r="R38" i="10"/>
  <c r="J38" i="10"/>
  <c r="J37" i="10"/>
  <c r="R36" i="10"/>
  <c r="J36" i="10"/>
  <c r="J35" i="10"/>
  <c r="R34" i="10"/>
  <c r="J34" i="10"/>
  <c r="J33" i="10"/>
  <c r="R32" i="10"/>
  <c r="J32" i="10"/>
  <c r="J31" i="10"/>
  <c r="R30" i="10"/>
  <c r="J30" i="10"/>
  <c r="J29" i="10"/>
  <c r="R28" i="10"/>
  <c r="J28" i="10"/>
  <c r="J27" i="10"/>
  <c r="R26" i="10"/>
  <c r="J26" i="10"/>
  <c r="J25" i="10"/>
  <c r="R24" i="10"/>
  <c r="J24" i="10"/>
  <c r="J23" i="10"/>
  <c r="R22" i="10"/>
  <c r="J22" i="10"/>
  <c r="J21" i="10"/>
  <c r="R20" i="10"/>
  <c r="J20" i="10"/>
  <c r="J19" i="10"/>
  <c r="R18" i="10"/>
  <c r="J18" i="10"/>
  <c r="R17" i="10"/>
  <c r="R47" i="10" s="1"/>
  <c r="H17" i="10"/>
  <c r="G17" i="10"/>
  <c r="D15" i="10"/>
  <c r="P1" i="10"/>
  <c r="P8" i="10" s="1"/>
  <c r="Q49" i="9"/>
  <c r="F49" i="9"/>
  <c r="E49" i="9"/>
  <c r="P10" i="9" s="1"/>
  <c r="J48" i="9"/>
  <c r="J47" i="9"/>
  <c r="J46" i="9"/>
  <c r="J45" i="9"/>
  <c r="J44" i="9"/>
  <c r="J43" i="9"/>
  <c r="J42" i="9"/>
  <c r="J41" i="9"/>
  <c r="J40" i="9"/>
  <c r="J39" i="9"/>
  <c r="J38" i="9"/>
  <c r="J37" i="9"/>
  <c r="J36" i="9"/>
  <c r="J35" i="9"/>
  <c r="J34" i="9"/>
  <c r="J33" i="9"/>
  <c r="J32" i="9"/>
  <c r="R31" i="9"/>
  <c r="J31" i="9"/>
  <c r="J30" i="9"/>
  <c r="J29" i="9"/>
  <c r="J28" i="9"/>
  <c r="R27" i="9"/>
  <c r="J27" i="9"/>
  <c r="J26" i="9"/>
  <c r="J25" i="9"/>
  <c r="J24" i="9"/>
  <c r="R23" i="9"/>
  <c r="J23" i="9"/>
  <c r="J22" i="9"/>
  <c r="J21" i="9"/>
  <c r="J20" i="9"/>
  <c r="R19" i="9"/>
  <c r="J19" i="9"/>
  <c r="J18" i="9"/>
  <c r="R17" i="9"/>
  <c r="R47" i="9" s="1"/>
  <c r="H17" i="9"/>
  <c r="G17" i="9"/>
  <c r="D15" i="9"/>
  <c r="G18" i="9" s="1"/>
  <c r="K18" i="9" s="1"/>
  <c r="P1" i="9"/>
  <c r="P8" i="9" s="1"/>
  <c r="Q49" i="8"/>
  <c r="F49" i="8"/>
  <c r="E49" i="8"/>
  <c r="P10" i="8" s="1"/>
  <c r="J48" i="8"/>
  <c r="J47" i="8"/>
  <c r="J46" i="8"/>
  <c r="J45" i="8"/>
  <c r="J44" i="8"/>
  <c r="J43" i="8"/>
  <c r="J42" i="8"/>
  <c r="J41" i="8"/>
  <c r="J40" i="8"/>
  <c r="J39" i="8"/>
  <c r="J38" i="8"/>
  <c r="J37" i="8"/>
  <c r="R36" i="8"/>
  <c r="J36" i="8"/>
  <c r="J35" i="8"/>
  <c r="J34" i="8"/>
  <c r="J33" i="8"/>
  <c r="J32" i="8"/>
  <c r="J31" i="8"/>
  <c r="J30" i="8"/>
  <c r="J29" i="8"/>
  <c r="J28" i="8"/>
  <c r="J27" i="8"/>
  <c r="J26" i="8"/>
  <c r="J25" i="8"/>
  <c r="J24" i="8"/>
  <c r="J23" i="8"/>
  <c r="J22" i="8"/>
  <c r="J21" i="8"/>
  <c r="R20" i="8"/>
  <c r="J20" i="8"/>
  <c r="J19" i="8"/>
  <c r="J18" i="8"/>
  <c r="R17" i="8"/>
  <c r="R47" i="8" s="1"/>
  <c r="H17" i="8"/>
  <c r="G17" i="8"/>
  <c r="D15" i="8"/>
  <c r="G39" i="8" s="1"/>
  <c r="K39" i="8" s="1"/>
  <c r="P1" i="8"/>
  <c r="P8" i="8" s="1"/>
  <c r="Q49" i="7"/>
  <c r="F49" i="7"/>
  <c r="E49" i="7"/>
  <c r="P10" i="7" s="1"/>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R18" i="7"/>
  <c r="J18" i="7"/>
  <c r="R17" i="7"/>
  <c r="H17" i="7"/>
  <c r="G17" i="7"/>
  <c r="D15" i="7"/>
  <c r="P8" i="7"/>
  <c r="P1" i="7"/>
  <c r="L42" i="34" l="1"/>
  <c r="T42" i="34" s="1"/>
  <c r="S42" i="34" s="1"/>
  <c r="L42" i="32"/>
  <c r="T42" i="32" s="1"/>
  <c r="S42" i="32" s="1"/>
  <c r="L42" i="31"/>
  <c r="T42" i="31" s="1"/>
  <c r="S42" i="31" s="1"/>
  <c r="L42" i="38"/>
  <c r="T42" i="38" s="1"/>
  <c r="S42" i="38" s="1"/>
  <c r="L42" i="23"/>
  <c r="T42" i="23" s="1"/>
  <c r="S42" i="23" s="1"/>
  <c r="L42" i="19"/>
  <c r="T42" i="19" s="1"/>
  <c r="S42" i="19" s="1"/>
  <c r="L42" i="17"/>
  <c r="T42" i="17" s="1"/>
  <c r="S42" i="17" s="1"/>
  <c r="L42" i="15"/>
  <c r="T42" i="15" s="1"/>
  <c r="S42" i="15" s="1"/>
  <c r="U45" i="163"/>
  <c r="V46" i="163"/>
  <c r="V42" i="163"/>
  <c r="V40" i="163"/>
  <c r="V36" i="163"/>
  <c r="V32" i="163"/>
  <c r="V28" i="163"/>
  <c r="V24" i="163"/>
  <c r="V20" i="163"/>
  <c r="K49" i="163"/>
  <c r="V45" i="163"/>
  <c r="U42" i="163"/>
  <c r="V39" i="163"/>
  <c r="V35" i="163"/>
  <c r="V31" i="163"/>
  <c r="V27" i="163"/>
  <c r="V23" i="163"/>
  <c r="V19" i="163"/>
  <c r="V18" i="163"/>
  <c r="L18" i="163"/>
  <c r="V46" i="162"/>
  <c r="V42" i="162"/>
  <c r="V40" i="162"/>
  <c r="V36" i="162"/>
  <c r="V32" i="162"/>
  <c r="V28" i="162"/>
  <c r="V24" i="162"/>
  <c r="V20" i="162"/>
  <c r="U42" i="162"/>
  <c r="V23" i="162"/>
  <c r="V19" i="162"/>
  <c r="V48" i="162"/>
  <c r="V44" i="162"/>
  <c r="V38" i="162"/>
  <c r="V34" i="162"/>
  <c r="V30" i="162"/>
  <c r="V26" i="162"/>
  <c r="V22" i="162"/>
  <c r="T18" i="162"/>
  <c r="L49" i="162"/>
  <c r="P3" i="162" s="1"/>
  <c r="U18" i="162"/>
  <c r="K49" i="162"/>
  <c r="V18" i="162"/>
  <c r="K42" i="10"/>
  <c r="P7" i="163"/>
  <c r="V14" i="163"/>
  <c r="P9" i="163" s="1"/>
  <c r="P7" i="162"/>
  <c r="V14" i="162"/>
  <c r="P9" i="162" s="1"/>
  <c r="P4" i="162"/>
  <c r="P5" i="162"/>
  <c r="H48" i="161"/>
  <c r="H47" i="161"/>
  <c r="H46" i="161"/>
  <c r="H45" i="161"/>
  <c r="H44" i="161"/>
  <c r="H43" i="161"/>
  <c r="H42" i="161"/>
  <c r="H41" i="161"/>
  <c r="H40" i="161"/>
  <c r="H39" i="161"/>
  <c r="H38" i="161"/>
  <c r="H37" i="161"/>
  <c r="H36" i="161"/>
  <c r="H35" i="161"/>
  <c r="H34" i="161"/>
  <c r="H33" i="161"/>
  <c r="H32" i="161"/>
  <c r="H31" i="161"/>
  <c r="H30" i="161"/>
  <c r="H29" i="161"/>
  <c r="H28" i="161"/>
  <c r="H27" i="161"/>
  <c r="H26" i="161"/>
  <c r="H25" i="161"/>
  <c r="H24" i="161"/>
  <c r="H23" i="161"/>
  <c r="H22" i="161"/>
  <c r="H21" i="161"/>
  <c r="H20" i="161"/>
  <c r="H19" i="161"/>
  <c r="H18" i="161"/>
  <c r="H49" i="161" s="1"/>
  <c r="P2" i="161" s="1"/>
  <c r="R48" i="161"/>
  <c r="R47" i="161"/>
  <c r="R46" i="161"/>
  <c r="R45" i="161"/>
  <c r="R44" i="161"/>
  <c r="R43" i="161"/>
  <c r="R42" i="161"/>
  <c r="K42" i="161" s="1"/>
  <c r="L42" i="161" s="1"/>
  <c r="T42" i="161" s="1"/>
  <c r="S42" i="161" s="1"/>
  <c r="R41" i="161"/>
  <c r="R40" i="161"/>
  <c r="R39" i="161"/>
  <c r="R38" i="161"/>
  <c r="R37" i="161"/>
  <c r="R36" i="161"/>
  <c r="R35" i="161"/>
  <c r="R34" i="161"/>
  <c r="R33" i="161"/>
  <c r="R32" i="161"/>
  <c r="R31" i="161"/>
  <c r="R30" i="161"/>
  <c r="R29" i="161"/>
  <c r="R28" i="161"/>
  <c r="R27" i="161"/>
  <c r="R26" i="161"/>
  <c r="R25" i="161"/>
  <c r="R24" i="161"/>
  <c r="R23" i="161"/>
  <c r="R22" i="161"/>
  <c r="R21" i="161"/>
  <c r="R20" i="161"/>
  <c r="R19" i="161"/>
  <c r="R18" i="161"/>
  <c r="R49" i="161" s="1"/>
  <c r="G49" i="161"/>
  <c r="K18" i="161"/>
  <c r="J49" i="161"/>
  <c r="L18" i="161"/>
  <c r="V19" i="161"/>
  <c r="U19" i="161"/>
  <c r="L19" i="161"/>
  <c r="T19" i="161" s="1"/>
  <c r="S19" i="161" s="1"/>
  <c r="V20" i="161"/>
  <c r="U20" i="161"/>
  <c r="L20" i="161"/>
  <c r="T20" i="161" s="1"/>
  <c r="S20" i="161" s="1"/>
  <c r="V21" i="161"/>
  <c r="U21" i="161"/>
  <c r="L21" i="161"/>
  <c r="T21" i="161" s="1"/>
  <c r="S21" i="161" s="1"/>
  <c r="V22" i="161"/>
  <c r="U22" i="161"/>
  <c r="L22" i="161"/>
  <c r="T22" i="161" s="1"/>
  <c r="S22" i="161" s="1"/>
  <c r="V23" i="161"/>
  <c r="U23" i="161"/>
  <c r="L23" i="161"/>
  <c r="T23" i="161" s="1"/>
  <c r="S23" i="161" s="1"/>
  <c r="V24" i="161"/>
  <c r="U24" i="161"/>
  <c r="L24" i="161"/>
  <c r="T24" i="161" s="1"/>
  <c r="S24" i="161" s="1"/>
  <c r="V25" i="161"/>
  <c r="U25" i="161"/>
  <c r="L25" i="161"/>
  <c r="T25" i="161" s="1"/>
  <c r="S25" i="161" s="1"/>
  <c r="V26" i="161"/>
  <c r="U26" i="161"/>
  <c r="L26" i="161"/>
  <c r="T26" i="161" s="1"/>
  <c r="S26" i="161" s="1"/>
  <c r="V27" i="161"/>
  <c r="U27" i="161"/>
  <c r="L27" i="161"/>
  <c r="T27" i="161" s="1"/>
  <c r="S27" i="161" s="1"/>
  <c r="V28" i="161"/>
  <c r="U28" i="161"/>
  <c r="L28" i="161"/>
  <c r="T28" i="161" s="1"/>
  <c r="S28" i="161" s="1"/>
  <c r="V29" i="161"/>
  <c r="U29" i="161"/>
  <c r="L29" i="161"/>
  <c r="T29" i="161" s="1"/>
  <c r="S29" i="161" s="1"/>
  <c r="V30" i="161"/>
  <c r="U30" i="161"/>
  <c r="L30" i="161"/>
  <c r="T30" i="161" s="1"/>
  <c r="S30" i="161" s="1"/>
  <c r="V31" i="161"/>
  <c r="U31" i="161"/>
  <c r="L31" i="161"/>
  <c r="T31" i="161" s="1"/>
  <c r="S31" i="161" s="1"/>
  <c r="V32" i="161"/>
  <c r="U32" i="161"/>
  <c r="L32" i="161"/>
  <c r="T32" i="161" s="1"/>
  <c r="S32" i="161" s="1"/>
  <c r="V33" i="161"/>
  <c r="U33" i="161"/>
  <c r="L33" i="161"/>
  <c r="T33" i="161" s="1"/>
  <c r="S33" i="161" s="1"/>
  <c r="V34" i="161"/>
  <c r="U34" i="161"/>
  <c r="L34" i="161"/>
  <c r="T34" i="161" s="1"/>
  <c r="S34" i="161" s="1"/>
  <c r="V35" i="161"/>
  <c r="U35" i="161"/>
  <c r="L35" i="161"/>
  <c r="T35" i="161" s="1"/>
  <c r="S35" i="161" s="1"/>
  <c r="V36" i="161"/>
  <c r="U36" i="161"/>
  <c r="L36" i="161"/>
  <c r="T36" i="161" s="1"/>
  <c r="S36" i="161" s="1"/>
  <c r="V37" i="161"/>
  <c r="U37" i="161"/>
  <c r="L37" i="161"/>
  <c r="T37" i="161" s="1"/>
  <c r="S37" i="161" s="1"/>
  <c r="V38" i="161"/>
  <c r="U38" i="161"/>
  <c r="L38" i="161"/>
  <c r="T38" i="161" s="1"/>
  <c r="S38" i="161" s="1"/>
  <c r="V39" i="161"/>
  <c r="U39" i="161"/>
  <c r="L39" i="161"/>
  <c r="T39" i="161" s="1"/>
  <c r="S39" i="161" s="1"/>
  <c r="V40" i="161"/>
  <c r="U40" i="161"/>
  <c r="L40" i="161"/>
  <c r="T40" i="161" s="1"/>
  <c r="S40" i="161" s="1"/>
  <c r="V41" i="161"/>
  <c r="U41" i="161"/>
  <c r="L41" i="161"/>
  <c r="T41" i="161" s="1"/>
  <c r="S41" i="161" s="1"/>
  <c r="V43" i="161"/>
  <c r="U43" i="161"/>
  <c r="L43" i="161"/>
  <c r="T43" i="161" s="1"/>
  <c r="S43" i="161" s="1"/>
  <c r="V44" i="161"/>
  <c r="U44" i="161"/>
  <c r="L44" i="161"/>
  <c r="T44" i="161" s="1"/>
  <c r="S44" i="161" s="1"/>
  <c r="V45" i="161"/>
  <c r="U45" i="161"/>
  <c r="L45" i="161"/>
  <c r="T45" i="161" s="1"/>
  <c r="S45" i="161" s="1"/>
  <c r="V46" i="161"/>
  <c r="U46" i="161"/>
  <c r="L46" i="161"/>
  <c r="T46" i="161" s="1"/>
  <c r="S46" i="161" s="1"/>
  <c r="V47" i="161"/>
  <c r="U47" i="161"/>
  <c r="L47" i="161"/>
  <c r="T47" i="161" s="1"/>
  <c r="S47" i="161" s="1"/>
  <c r="V48" i="161"/>
  <c r="U48" i="161"/>
  <c r="L48" i="161"/>
  <c r="T48" i="161" s="1"/>
  <c r="S48" i="161" s="1"/>
  <c r="H48" i="160"/>
  <c r="H47" i="160"/>
  <c r="H46" i="160"/>
  <c r="H45" i="160"/>
  <c r="H44" i="160"/>
  <c r="H43" i="160"/>
  <c r="H42" i="160"/>
  <c r="H41" i="160"/>
  <c r="H40" i="160"/>
  <c r="H39" i="160"/>
  <c r="H38" i="160"/>
  <c r="H37" i="160"/>
  <c r="H36" i="160"/>
  <c r="H35" i="160"/>
  <c r="H34" i="160"/>
  <c r="H33" i="160"/>
  <c r="H32" i="160"/>
  <c r="H31" i="160"/>
  <c r="H30" i="160"/>
  <c r="H29" i="160"/>
  <c r="H28" i="160"/>
  <c r="H27" i="160"/>
  <c r="H26" i="160"/>
  <c r="H25" i="160"/>
  <c r="H24" i="160"/>
  <c r="H23" i="160"/>
  <c r="H22" i="160"/>
  <c r="H21" i="160"/>
  <c r="H20" i="160"/>
  <c r="H19" i="160"/>
  <c r="H18" i="160"/>
  <c r="H49" i="160" s="1"/>
  <c r="P2" i="160" s="1"/>
  <c r="R48" i="160"/>
  <c r="R47" i="160"/>
  <c r="R46" i="160"/>
  <c r="R45" i="160"/>
  <c r="R44" i="160"/>
  <c r="R43" i="160"/>
  <c r="R42" i="160"/>
  <c r="K42" i="160" s="1"/>
  <c r="R41" i="160"/>
  <c r="R40" i="160"/>
  <c r="R39" i="160"/>
  <c r="R38" i="160"/>
  <c r="R37" i="160"/>
  <c r="R36" i="160"/>
  <c r="R35" i="160"/>
  <c r="R34" i="160"/>
  <c r="R33" i="160"/>
  <c r="R32" i="160"/>
  <c r="R31" i="160"/>
  <c r="R30" i="160"/>
  <c r="R29" i="160"/>
  <c r="R28" i="160"/>
  <c r="R27" i="160"/>
  <c r="R26" i="160"/>
  <c r="R25" i="160"/>
  <c r="R24" i="160"/>
  <c r="R23" i="160"/>
  <c r="R22" i="160"/>
  <c r="R21" i="160"/>
  <c r="R20" i="160"/>
  <c r="R19" i="160"/>
  <c r="R18" i="160"/>
  <c r="R49" i="160" s="1"/>
  <c r="G49" i="160"/>
  <c r="K18" i="160"/>
  <c r="L18" i="160" s="1"/>
  <c r="J49" i="160"/>
  <c r="V19" i="160"/>
  <c r="U19" i="160"/>
  <c r="L19" i="160"/>
  <c r="T19" i="160" s="1"/>
  <c r="S19" i="160" s="1"/>
  <c r="V20" i="160"/>
  <c r="U20" i="160"/>
  <c r="L20" i="160"/>
  <c r="T20" i="160" s="1"/>
  <c r="S20" i="160" s="1"/>
  <c r="V21" i="160"/>
  <c r="U21" i="160"/>
  <c r="L21" i="160"/>
  <c r="T21" i="160" s="1"/>
  <c r="S21" i="160" s="1"/>
  <c r="V22" i="160"/>
  <c r="U22" i="160"/>
  <c r="L22" i="160"/>
  <c r="T22" i="160" s="1"/>
  <c r="S22" i="160" s="1"/>
  <c r="V23" i="160"/>
  <c r="U23" i="160"/>
  <c r="L23" i="160"/>
  <c r="T23" i="160" s="1"/>
  <c r="S23" i="160" s="1"/>
  <c r="V24" i="160"/>
  <c r="U24" i="160"/>
  <c r="L24" i="160"/>
  <c r="T24" i="160" s="1"/>
  <c r="S24" i="160" s="1"/>
  <c r="V25" i="160"/>
  <c r="U25" i="160"/>
  <c r="L25" i="160"/>
  <c r="T25" i="160" s="1"/>
  <c r="S25" i="160" s="1"/>
  <c r="V26" i="160"/>
  <c r="U26" i="160"/>
  <c r="L26" i="160"/>
  <c r="T26" i="160" s="1"/>
  <c r="S26" i="160" s="1"/>
  <c r="V27" i="160"/>
  <c r="U27" i="160"/>
  <c r="L27" i="160"/>
  <c r="T27" i="160" s="1"/>
  <c r="S27" i="160" s="1"/>
  <c r="V28" i="160"/>
  <c r="U28" i="160"/>
  <c r="L28" i="160"/>
  <c r="T28" i="160" s="1"/>
  <c r="S28" i="160" s="1"/>
  <c r="V29" i="160"/>
  <c r="U29" i="160"/>
  <c r="L29" i="160"/>
  <c r="T29" i="160" s="1"/>
  <c r="S29" i="160" s="1"/>
  <c r="V30" i="160"/>
  <c r="U30" i="160"/>
  <c r="L30" i="160"/>
  <c r="T30" i="160" s="1"/>
  <c r="S30" i="160" s="1"/>
  <c r="V31" i="160"/>
  <c r="U31" i="160"/>
  <c r="L31" i="160"/>
  <c r="T31" i="160" s="1"/>
  <c r="S31" i="160" s="1"/>
  <c r="V32" i="160"/>
  <c r="U32" i="160"/>
  <c r="L32" i="160"/>
  <c r="T32" i="160" s="1"/>
  <c r="S32" i="160" s="1"/>
  <c r="V33" i="160"/>
  <c r="U33" i="160"/>
  <c r="L33" i="160"/>
  <c r="T33" i="160" s="1"/>
  <c r="S33" i="160" s="1"/>
  <c r="V34" i="160"/>
  <c r="U34" i="160"/>
  <c r="L34" i="160"/>
  <c r="T34" i="160" s="1"/>
  <c r="S34" i="160" s="1"/>
  <c r="V35" i="160"/>
  <c r="U35" i="160"/>
  <c r="L35" i="160"/>
  <c r="T35" i="160" s="1"/>
  <c r="S35" i="160" s="1"/>
  <c r="V36" i="160"/>
  <c r="U36" i="160"/>
  <c r="L36" i="160"/>
  <c r="T36" i="160" s="1"/>
  <c r="S36" i="160" s="1"/>
  <c r="V37" i="160"/>
  <c r="U37" i="160"/>
  <c r="L37" i="160"/>
  <c r="T37" i="160" s="1"/>
  <c r="S37" i="160" s="1"/>
  <c r="V38" i="160"/>
  <c r="U38" i="160"/>
  <c r="L38" i="160"/>
  <c r="T38" i="160" s="1"/>
  <c r="S38" i="160" s="1"/>
  <c r="V39" i="160"/>
  <c r="U39" i="160"/>
  <c r="L39" i="160"/>
  <c r="T39" i="160" s="1"/>
  <c r="S39" i="160" s="1"/>
  <c r="V40" i="160"/>
  <c r="U40" i="160"/>
  <c r="L40" i="160"/>
  <c r="T40" i="160" s="1"/>
  <c r="S40" i="160" s="1"/>
  <c r="V41" i="160"/>
  <c r="U41" i="160"/>
  <c r="L41" i="160"/>
  <c r="T41" i="160" s="1"/>
  <c r="S41" i="160" s="1"/>
  <c r="L42" i="160"/>
  <c r="T42" i="160" s="1"/>
  <c r="S42" i="160" s="1"/>
  <c r="V43" i="160"/>
  <c r="U43" i="160"/>
  <c r="L43" i="160"/>
  <c r="T43" i="160" s="1"/>
  <c r="S43" i="160" s="1"/>
  <c r="V44" i="160"/>
  <c r="U44" i="160"/>
  <c r="L44" i="160"/>
  <c r="T44" i="160" s="1"/>
  <c r="S44" i="160" s="1"/>
  <c r="V45" i="160"/>
  <c r="U45" i="160"/>
  <c r="L45" i="160"/>
  <c r="T45" i="160" s="1"/>
  <c r="S45" i="160" s="1"/>
  <c r="V46" i="160"/>
  <c r="U46" i="160"/>
  <c r="L46" i="160"/>
  <c r="T46" i="160" s="1"/>
  <c r="S46" i="160" s="1"/>
  <c r="V47" i="160"/>
  <c r="U47" i="160"/>
  <c r="L47" i="160"/>
  <c r="T47" i="160" s="1"/>
  <c r="S47" i="160" s="1"/>
  <c r="V48" i="160"/>
  <c r="U48" i="160"/>
  <c r="L48" i="160"/>
  <c r="T48" i="160" s="1"/>
  <c r="S48" i="160" s="1"/>
  <c r="H48" i="159"/>
  <c r="H47" i="159"/>
  <c r="H46" i="159"/>
  <c r="H45" i="159"/>
  <c r="H44" i="159"/>
  <c r="H43" i="159"/>
  <c r="H42" i="159"/>
  <c r="H41" i="159"/>
  <c r="H40" i="159"/>
  <c r="H39" i="159"/>
  <c r="H38" i="159"/>
  <c r="H37" i="159"/>
  <c r="H36" i="159"/>
  <c r="H35" i="159"/>
  <c r="H34" i="159"/>
  <c r="H33" i="159"/>
  <c r="H32" i="159"/>
  <c r="H31" i="159"/>
  <c r="H30" i="159"/>
  <c r="H29" i="159"/>
  <c r="H28" i="159"/>
  <c r="H27" i="159"/>
  <c r="H26" i="159"/>
  <c r="H25" i="159"/>
  <c r="H24" i="159"/>
  <c r="H23" i="159"/>
  <c r="H22" i="159"/>
  <c r="H21" i="159"/>
  <c r="H20" i="159"/>
  <c r="H19" i="159"/>
  <c r="H18" i="159"/>
  <c r="H49" i="159" s="1"/>
  <c r="P2" i="159" s="1"/>
  <c r="R48" i="159"/>
  <c r="R47" i="159"/>
  <c r="R46" i="159"/>
  <c r="R45" i="159"/>
  <c r="R44" i="159"/>
  <c r="R43" i="159"/>
  <c r="R42" i="159"/>
  <c r="K42" i="159" s="1"/>
  <c r="L42" i="159" s="1"/>
  <c r="T42" i="159" s="1"/>
  <c r="S42" i="159" s="1"/>
  <c r="R41" i="159"/>
  <c r="R40" i="159"/>
  <c r="R39" i="159"/>
  <c r="R38" i="159"/>
  <c r="R37" i="159"/>
  <c r="R36" i="159"/>
  <c r="R35" i="159"/>
  <c r="R34" i="159"/>
  <c r="R33" i="159"/>
  <c r="R32" i="159"/>
  <c r="R31" i="159"/>
  <c r="R30" i="159"/>
  <c r="R29" i="159"/>
  <c r="R28" i="159"/>
  <c r="R27" i="159"/>
  <c r="R26" i="159"/>
  <c r="R25" i="159"/>
  <c r="R24" i="159"/>
  <c r="R23" i="159"/>
  <c r="R22" i="159"/>
  <c r="R21" i="159"/>
  <c r="R20" i="159"/>
  <c r="R19" i="159"/>
  <c r="R18" i="159"/>
  <c r="R49" i="159" s="1"/>
  <c r="G49" i="159"/>
  <c r="K18" i="159"/>
  <c r="L18" i="159" s="1"/>
  <c r="J49" i="159"/>
  <c r="V19" i="159"/>
  <c r="U19" i="159"/>
  <c r="L19" i="159"/>
  <c r="T19" i="159" s="1"/>
  <c r="S19" i="159" s="1"/>
  <c r="V20" i="159"/>
  <c r="U20" i="159"/>
  <c r="L20" i="159"/>
  <c r="T20" i="159" s="1"/>
  <c r="S20" i="159" s="1"/>
  <c r="V21" i="159"/>
  <c r="U21" i="159"/>
  <c r="L21" i="159"/>
  <c r="T21" i="159" s="1"/>
  <c r="S21" i="159" s="1"/>
  <c r="V22" i="159"/>
  <c r="U22" i="159"/>
  <c r="L22" i="159"/>
  <c r="T22" i="159" s="1"/>
  <c r="S22" i="159" s="1"/>
  <c r="V23" i="159"/>
  <c r="U23" i="159"/>
  <c r="L23" i="159"/>
  <c r="T23" i="159" s="1"/>
  <c r="S23" i="159" s="1"/>
  <c r="V24" i="159"/>
  <c r="U24" i="159"/>
  <c r="L24" i="159"/>
  <c r="T24" i="159" s="1"/>
  <c r="S24" i="159" s="1"/>
  <c r="V25" i="159"/>
  <c r="U25" i="159"/>
  <c r="L25" i="159"/>
  <c r="T25" i="159" s="1"/>
  <c r="S25" i="159" s="1"/>
  <c r="V26" i="159"/>
  <c r="U26" i="159"/>
  <c r="L26" i="159"/>
  <c r="T26" i="159" s="1"/>
  <c r="S26" i="159" s="1"/>
  <c r="V27" i="159"/>
  <c r="U27" i="159"/>
  <c r="L27" i="159"/>
  <c r="T27" i="159" s="1"/>
  <c r="S27" i="159" s="1"/>
  <c r="V28" i="159"/>
  <c r="U28" i="159"/>
  <c r="L28" i="159"/>
  <c r="T28" i="159" s="1"/>
  <c r="S28" i="159" s="1"/>
  <c r="V29" i="159"/>
  <c r="U29" i="159"/>
  <c r="L29" i="159"/>
  <c r="T29" i="159" s="1"/>
  <c r="S29" i="159" s="1"/>
  <c r="V30" i="159"/>
  <c r="U30" i="159"/>
  <c r="L30" i="159"/>
  <c r="T30" i="159" s="1"/>
  <c r="S30" i="159" s="1"/>
  <c r="V31" i="159"/>
  <c r="U31" i="159"/>
  <c r="L31" i="159"/>
  <c r="T31" i="159" s="1"/>
  <c r="S31" i="159" s="1"/>
  <c r="V32" i="159"/>
  <c r="U32" i="159"/>
  <c r="L32" i="159"/>
  <c r="T32" i="159" s="1"/>
  <c r="S32" i="159" s="1"/>
  <c r="V33" i="159"/>
  <c r="U33" i="159"/>
  <c r="L33" i="159"/>
  <c r="T33" i="159" s="1"/>
  <c r="S33" i="159" s="1"/>
  <c r="V34" i="159"/>
  <c r="U34" i="159"/>
  <c r="L34" i="159"/>
  <c r="T34" i="159" s="1"/>
  <c r="S34" i="159" s="1"/>
  <c r="V35" i="159"/>
  <c r="U35" i="159"/>
  <c r="L35" i="159"/>
  <c r="T35" i="159" s="1"/>
  <c r="S35" i="159" s="1"/>
  <c r="V36" i="159"/>
  <c r="U36" i="159"/>
  <c r="L36" i="159"/>
  <c r="T36" i="159" s="1"/>
  <c r="S36" i="159" s="1"/>
  <c r="V37" i="159"/>
  <c r="U37" i="159"/>
  <c r="L37" i="159"/>
  <c r="T37" i="159" s="1"/>
  <c r="S37" i="159" s="1"/>
  <c r="V38" i="159"/>
  <c r="U38" i="159"/>
  <c r="L38" i="159"/>
  <c r="T38" i="159" s="1"/>
  <c r="S38" i="159" s="1"/>
  <c r="V39" i="159"/>
  <c r="U39" i="159"/>
  <c r="L39" i="159"/>
  <c r="T39" i="159" s="1"/>
  <c r="S39" i="159" s="1"/>
  <c r="V40" i="159"/>
  <c r="U40" i="159"/>
  <c r="L40" i="159"/>
  <c r="T40" i="159" s="1"/>
  <c r="S40" i="159" s="1"/>
  <c r="V41" i="159"/>
  <c r="U41" i="159"/>
  <c r="L41" i="159"/>
  <c r="T41" i="159" s="1"/>
  <c r="S41" i="159" s="1"/>
  <c r="V43" i="159"/>
  <c r="U43" i="159"/>
  <c r="L43" i="159"/>
  <c r="T43" i="159" s="1"/>
  <c r="S43" i="159" s="1"/>
  <c r="V44" i="159"/>
  <c r="U44" i="159"/>
  <c r="L44" i="159"/>
  <c r="T44" i="159" s="1"/>
  <c r="S44" i="159" s="1"/>
  <c r="V45" i="159"/>
  <c r="U45" i="159"/>
  <c r="L45" i="159"/>
  <c r="T45" i="159" s="1"/>
  <c r="S45" i="159" s="1"/>
  <c r="V46" i="159"/>
  <c r="U46" i="159"/>
  <c r="L46" i="159"/>
  <c r="T46" i="159" s="1"/>
  <c r="S46" i="159" s="1"/>
  <c r="V47" i="159"/>
  <c r="U47" i="159"/>
  <c r="L47" i="159"/>
  <c r="T47" i="159" s="1"/>
  <c r="S47" i="159" s="1"/>
  <c r="V48" i="159"/>
  <c r="U48" i="159"/>
  <c r="L48" i="159"/>
  <c r="T48" i="159" s="1"/>
  <c r="S48" i="159" s="1"/>
  <c r="H48" i="158"/>
  <c r="H47" i="158"/>
  <c r="H46" i="158"/>
  <c r="H45" i="158"/>
  <c r="H44" i="158"/>
  <c r="H43" i="158"/>
  <c r="H42" i="158"/>
  <c r="H41" i="158"/>
  <c r="H40" i="158"/>
  <c r="H39" i="158"/>
  <c r="H38" i="158"/>
  <c r="H37" i="158"/>
  <c r="H36" i="158"/>
  <c r="H35" i="158"/>
  <c r="H34" i="158"/>
  <c r="H33" i="158"/>
  <c r="H32" i="158"/>
  <c r="H31" i="158"/>
  <c r="H30" i="158"/>
  <c r="H29" i="158"/>
  <c r="H28" i="158"/>
  <c r="H27" i="158"/>
  <c r="H26" i="158"/>
  <c r="H25" i="158"/>
  <c r="H24" i="158"/>
  <c r="H23" i="158"/>
  <c r="H22" i="158"/>
  <c r="H21" i="158"/>
  <c r="H20" i="158"/>
  <c r="H19" i="158"/>
  <c r="H18" i="158"/>
  <c r="H49" i="158" s="1"/>
  <c r="P2" i="158" s="1"/>
  <c r="R48" i="158"/>
  <c r="R47" i="158"/>
  <c r="R46" i="158"/>
  <c r="R45" i="158"/>
  <c r="R44" i="158"/>
  <c r="R43" i="158"/>
  <c r="R42" i="158"/>
  <c r="K42" i="158" s="1"/>
  <c r="R41" i="158"/>
  <c r="R40" i="158"/>
  <c r="R39" i="158"/>
  <c r="R38" i="158"/>
  <c r="R37" i="158"/>
  <c r="R36" i="158"/>
  <c r="R35" i="158"/>
  <c r="R34" i="158"/>
  <c r="R33" i="158"/>
  <c r="R32" i="158"/>
  <c r="R31" i="158"/>
  <c r="R30" i="158"/>
  <c r="R29" i="158"/>
  <c r="R28" i="158"/>
  <c r="R27" i="158"/>
  <c r="R26" i="158"/>
  <c r="R25" i="158"/>
  <c r="R24" i="158"/>
  <c r="R23" i="158"/>
  <c r="R22" i="158"/>
  <c r="R21" i="158"/>
  <c r="R20" i="158"/>
  <c r="R19" i="158"/>
  <c r="R18" i="158"/>
  <c r="R49" i="158" s="1"/>
  <c r="G49" i="158"/>
  <c r="K18" i="158"/>
  <c r="L18" i="158" s="1"/>
  <c r="J49" i="158"/>
  <c r="V19" i="158"/>
  <c r="U19" i="158"/>
  <c r="L19" i="158"/>
  <c r="T19" i="158" s="1"/>
  <c r="S19" i="158" s="1"/>
  <c r="V20" i="158"/>
  <c r="U20" i="158"/>
  <c r="L20" i="158"/>
  <c r="T20" i="158" s="1"/>
  <c r="S20" i="158" s="1"/>
  <c r="V21" i="158"/>
  <c r="U21" i="158"/>
  <c r="L21" i="158"/>
  <c r="T21" i="158" s="1"/>
  <c r="S21" i="158" s="1"/>
  <c r="V22" i="158"/>
  <c r="U22" i="158"/>
  <c r="L22" i="158"/>
  <c r="T22" i="158" s="1"/>
  <c r="S22" i="158" s="1"/>
  <c r="V23" i="158"/>
  <c r="U23" i="158"/>
  <c r="L23" i="158"/>
  <c r="T23" i="158" s="1"/>
  <c r="S23" i="158" s="1"/>
  <c r="V24" i="158"/>
  <c r="U24" i="158"/>
  <c r="L24" i="158"/>
  <c r="T24" i="158" s="1"/>
  <c r="S24" i="158" s="1"/>
  <c r="V25" i="158"/>
  <c r="U25" i="158"/>
  <c r="L25" i="158"/>
  <c r="T25" i="158" s="1"/>
  <c r="S25" i="158" s="1"/>
  <c r="V26" i="158"/>
  <c r="U26" i="158"/>
  <c r="L26" i="158"/>
  <c r="T26" i="158" s="1"/>
  <c r="S26" i="158" s="1"/>
  <c r="V27" i="158"/>
  <c r="U27" i="158"/>
  <c r="L27" i="158"/>
  <c r="T27" i="158" s="1"/>
  <c r="S27" i="158" s="1"/>
  <c r="V28" i="158"/>
  <c r="U28" i="158"/>
  <c r="L28" i="158"/>
  <c r="T28" i="158" s="1"/>
  <c r="S28" i="158" s="1"/>
  <c r="V29" i="158"/>
  <c r="U29" i="158"/>
  <c r="L29" i="158"/>
  <c r="T29" i="158" s="1"/>
  <c r="S29" i="158" s="1"/>
  <c r="V30" i="158"/>
  <c r="U30" i="158"/>
  <c r="L30" i="158"/>
  <c r="T30" i="158" s="1"/>
  <c r="S30" i="158" s="1"/>
  <c r="V31" i="158"/>
  <c r="U31" i="158"/>
  <c r="L31" i="158"/>
  <c r="T31" i="158" s="1"/>
  <c r="S31" i="158" s="1"/>
  <c r="V32" i="158"/>
  <c r="U32" i="158"/>
  <c r="L32" i="158"/>
  <c r="T32" i="158" s="1"/>
  <c r="S32" i="158" s="1"/>
  <c r="V33" i="158"/>
  <c r="U33" i="158"/>
  <c r="L33" i="158"/>
  <c r="T33" i="158" s="1"/>
  <c r="S33" i="158" s="1"/>
  <c r="V34" i="158"/>
  <c r="U34" i="158"/>
  <c r="L34" i="158"/>
  <c r="T34" i="158" s="1"/>
  <c r="S34" i="158" s="1"/>
  <c r="V35" i="158"/>
  <c r="U35" i="158"/>
  <c r="L35" i="158"/>
  <c r="T35" i="158" s="1"/>
  <c r="S35" i="158" s="1"/>
  <c r="V36" i="158"/>
  <c r="U36" i="158"/>
  <c r="L36" i="158"/>
  <c r="T36" i="158" s="1"/>
  <c r="S36" i="158" s="1"/>
  <c r="V37" i="158"/>
  <c r="U37" i="158"/>
  <c r="L37" i="158"/>
  <c r="T37" i="158" s="1"/>
  <c r="S37" i="158" s="1"/>
  <c r="V38" i="158"/>
  <c r="U38" i="158"/>
  <c r="L38" i="158"/>
  <c r="T38" i="158" s="1"/>
  <c r="S38" i="158" s="1"/>
  <c r="V39" i="158"/>
  <c r="U39" i="158"/>
  <c r="L39" i="158"/>
  <c r="T39" i="158" s="1"/>
  <c r="S39" i="158" s="1"/>
  <c r="V40" i="158"/>
  <c r="U40" i="158"/>
  <c r="L40" i="158"/>
  <c r="T40" i="158" s="1"/>
  <c r="S40" i="158" s="1"/>
  <c r="V41" i="158"/>
  <c r="U41" i="158"/>
  <c r="L41" i="158"/>
  <c r="T41" i="158" s="1"/>
  <c r="S41" i="158" s="1"/>
  <c r="L42" i="158"/>
  <c r="T42" i="158" s="1"/>
  <c r="S42" i="158" s="1"/>
  <c r="V43" i="158"/>
  <c r="U43" i="158"/>
  <c r="L43" i="158"/>
  <c r="T43" i="158" s="1"/>
  <c r="S43" i="158" s="1"/>
  <c r="V44" i="158"/>
  <c r="U44" i="158"/>
  <c r="L44" i="158"/>
  <c r="T44" i="158" s="1"/>
  <c r="S44" i="158" s="1"/>
  <c r="V45" i="158"/>
  <c r="U45" i="158"/>
  <c r="L45" i="158"/>
  <c r="T45" i="158" s="1"/>
  <c r="S45" i="158" s="1"/>
  <c r="V46" i="158"/>
  <c r="U46" i="158"/>
  <c r="L46" i="158"/>
  <c r="T46" i="158" s="1"/>
  <c r="S46" i="158" s="1"/>
  <c r="V47" i="158"/>
  <c r="U47" i="158"/>
  <c r="L47" i="158"/>
  <c r="T47" i="158" s="1"/>
  <c r="S47" i="158" s="1"/>
  <c r="V48" i="158"/>
  <c r="U48" i="158"/>
  <c r="L48" i="158"/>
  <c r="T48" i="158" s="1"/>
  <c r="S48" i="158" s="1"/>
  <c r="H48" i="157"/>
  <c r="H47" i="157"/>
  <c r="H46" i="157"/>
  <c r="H45" i="157"/>
  <c r="H44" i="157"/>
  <c r="H43" i="157"/>
  <c r="H42" i="157"/>
  <c r="H41" i="157"/>
  <c r="H40" i="157"/>
  <c r="H39" i="157"/>
  <c r="H38" i="157"/>
  <c r="H37" i="157"/>
  <c r="H36" i="157"/>
  <c r="H35" i="157"/>
  <c r="H34" i="157"/>
  <c r="H33" i="157"/>
  <c r="H32" i="157"/>
  <c r="H31" i="157"/>
  <c r="H30" i="157"/>
  <c r="H29" i="157"/>
  <c r="H28" i="157"/>
  <c r="H27" i="157"/>
  <c r="H26" i="157"/>
  <c r="H25" i="157"/>
  <c r="H24" i="157"/>
  <c r="H23" i="157"/>
  <c r="H22" i="157"/>
  <c r="H21" i="157"/>
  <c r="H20" i="157"/>
  <c r="H19" i="157"/>
  <c r="H18" i="157"/>
  <c r="H49" i="157" s="1"/>
  <c r="P2" i="157" s="1"/>
  <c r="R48" i="157"/>
  <c r="R47" i="157"/>
  <c r="R46" i="157"/>
  <c r="R45" i="157"/>
  <c r="R44" i="157"/>
  <c r="R43" i="157"/>
  <c r="R42" i="157"/>
  <c r="K42" i="157" s="1"/>
  <c r="L42" i="157" s="1"/>
  <c r="T42" i="157" s="1"/>
  <c r="S42" i="157" s="1"/>
  <c r="R41" i="157"/>
  <c r="R40" i="157"/>
  <c r="R39" i="157"/>
  <c r="R38" i="157"/>
  <c r="R37" i="157"/>
  <c r="R36" i="157"/>
  <c r="R35" i="157"/>
  <c r="R34" i="157"/>
  <c r="R33" i="157"/>
  <c r="R32" i="157"/>
  <c r="R31" i="157"/>
  <c r="R30" i="157"/>
  <c r="R29" i="157"/>
  <c r="R28" i="157"/>
  <c r="R27" i="157"/>
  <c r="R26" i="157"/>
  <c r="R25" i="157"/>
  <c r="R24" i="157"/>
  <c r="R23" i="157"/>
  <c r="R22" i="157"/>
  <c r="R21" i="157"/>
  <c r="R20" i="157"/>
  <c r="R19" i="157"/>
  <c r="R18" i="157"/>
  <c r="R49" i="157" s="1"/>
  <c r="G49" i="157"/>
  <c r="K18" i="157"/>
  <c r="J49" i="157"/>
  <c r="L18" i="157"/>
  <c r="V19" i="157"/>
  <c r="U19" i="157"/>
  <c r="L19" i="157"/>
  <c r="T19" i="157" s="1"/>
  <c r="S19" i="157" s="1"/>
  <c r="V20" i="157"/>
  <c r="U20" i="157"/>
  <c r="L20" i="157"/>
  <c r="T20" i="157" s="1"/>
  <c r="S20" i="157" s="1"/>
  <c r="V21" i="157"/>
  <c r="U21" i="157"/>
  <c r="L21" i="157"/>
  <c r="T21" i="157" s="1"/>
  <c r="S21" i="157" s="1"/>
  <c r="V22" i="157"/>
  <c r="U22" i="157"/>
  <c r="L22" i="157"/>
  <c r="T22" i="157" s="1"/>
  <c r="S22" i="157" s="1"/>
  <c r="V23" i="157"/>
  <c r="U23" i="157"/>
  <c r="L23" i="157"/>
  <c r="T23" i="157" s="1"/>
  <c r="S23" i="157" s="1"/>
  <c r="V24" i="157"/>
  <c r="U24" i="157"/>
  <c r="L24" i="157"/>
  <c r="T24" i="157" s="1"/>
  <c r="S24" i="157" s="1"/>
  <c r="V25" i="157"/>
  <c r="U25" i="157"/>
  <c r="L25" i="157"/>
  <c r="T25" i="157" s="1"/>
  <c r="S25" i="157" s="1"/>
  <c r="V26" i="157"/>
  <c r="U26" i="157"/>
  <c r="L26" i="157"/>
  <c r="T26" i="157" s="1"/>
  <c r="S26" i="157" s="1"/>
  <c r="V27" i="157"/>
  <c r="U27" i="157"/>
  <c r="L27" i="157"/>
  <c r="T27" i="157" s="1"/>
  <c r="S27" i="157" s="1"/>
  <c r="V28" i="157"/>
  <c r="U28" i="157"/>
  <c r="L28" i="157"/>
  <c r="T28" i="157" s="1"/>
  <c r="S28" i="157" s="1"/>
  <c r="V29" i="157"/>
  <c r="U29" i="157"/>
  <c r="L29" i="157"/>
  <c r="T29" i="157" s="1"/>
  <c r="S29" i="157" s="1"/>
  <c r="V30" i="157"/>
  <c r="U30" i="157"/>
  <c r="L30" i="157"/>
  <c r="T30" i="157" s="1"/>
  <c r="S30" i="157" s="1"/>
  <c r="V31" i="157"/>
  <c r="U31" i="157"/>
  <c r="L31" i="157"/>
  <c r="T31" i="157" s="1"/>
  <c r="S31" i="157" s="1"/>
  <c r="V32" i="157"/>
  <c r="U32" i="157"/>
  <c r="L32" i="157"/>
  <c r="T32" i="157" s="1"/>
  <c r="S32" i="157" s="1"/>
  <c r="V33" i="157"/>
  <c r="U33" i="157"/>
  <c r="L33" i="157"/>
  <c r="T33" i="157" s="1"/>
  <c r="S33" i="157" s="1"/>
  <c r="V34" i="157"/>
  <c r="U34" i="157"/>
  <c r="L34" i="157"/>
  <c r="T34" i="157" s="1"/>
  <c r="S34" i="157" s="1"/>
  <c r="V35" i="157"/>
  <c r="U35" i="157"/>
  <c r="L35" i="157"/>
  <c r="T35" i="157" s="1"/>
  <c r="S35" i="157" s="1"/>
  <c r="V36" i="157"/>
  <c r="U36" i="157"/>
  <c r="L36" i="157"/>
  <c r="T36" i="157" s="1"/>
  <c r="S36" i="157" s="1"/>
  <c r="V37" i="157"/>
  <c r="U37" i="157"/>
  <c r="L37" i="157"/>
  <c r="T37" i="157" s="1"/>
  <c r="S37" i="157" s="1"/>
  <c r="V38" i="157"/>
  <c r="U38" i="157"/>
  <c r="L38" i="157"/>
  <c r="T38" i="157" s="1"/>
  <c r="S38" i="157" s="1"/>
  <c r="V39" i="157"/>
  <c r="U39" i="157"/>
  <c r="L39" i="157"/>
  <c r="T39" i="157" s="1"/>
  <c r="S39" i="157" s="1"/>
  <c r="V40" i="157"/>
  <c r="U40" i="157"/>
  <c r="L40" i="157"/>
  <c r="T40" i="157" s="1"/>
  <c r="S40" i="157" s="1"/>
  <c r="V41" i="157"/>
  <c r="U41" i="157"/>
  <c r="L41" i="157"/>
  <c r="T41" i="157" s="1"/>
  <c r="S41" i="157" s="1"/>
  <c r="V43" i="157"/>
  <c r="U43" i="157"/>
  <c r="L43" i="157"/>
  <c r="T43" i="157" s="1"/>
  <c r="S43" i="157" s="1"/>
  <c r="V44" i="157"/>
  <c r="U44" i="157"/>
  <c r="L44" i="157"/>
  <c r="T44" i="157" s="1"/>
  <c r="S44" i="157" s="1"/>
  <c r="V45" i="157"/>
  <c r="U45" i="157"/>
  <c r="L45" i="157"/>
  <c r="T45" i="157" s="1"/>
  <c r="S45" i="157" s="1"/>
  <c r="V46" i="157"/>
  <c r="U46" i="157"/>
  <c r="L46" i="157"/>
  <c r="T46" i="157" s="1"/>
  <c r="S46" i="157" s="1"/>
  <c r="V47" i="157"/>
  <c r="U47" i="157"/>
  <c r="L47" i="157"/>
  <c r="T47" i="157" s="1"/>
  <c r="S47" i="157" s="1"/>
  <c r="V48" i="157"/>
  <c r="U48" i="157"/>
  <c r="L48" i="157"/>
  <c r="T48" i="157" s="1"/>
  <c r="S48" i="157" s="1"/>
  <c r="H48" i="156"/>
  <c r="H47" i="156"/>
  <c r="H46" i="156"/>
  <c r="H45" i="156"/>
  <c r="H44" i="156"/>
  <c r="H43" i="156"/>
  <c r="H42" i="156"/>
  <c r="H41" i="156"/>
  <c r="H40" i="156"/>
  <c r="H39" i="156"/>
  <c r="H38" i="156"/>
  <c r="H37" i="156"/>
  <c r="H36" i="156"/>
  <c r="H35" i="156"/>
  <c r="H34" i="156"/>
  <c r="H33" i="156"/>
  <c r="H32" i="156"/>
  <c r="H31" i="156"/>
  <c r="H30" i="156"/>
  <c r="H29" i="156"/>
  <c r="H28" i="156"/>
  <c r="H27" i="156"/>
  <c r="H26" i="156"/>
  <c r="H25" i="156"/>
  <c r="H24" i="156"/>
  <c r="H23" i="156"/>
  <c r="H22" i="156"/>
  <c r="H21" i="156"/>
  <c r="H20" i="156"/>
  <c r="H19" i="156"/>
  <c r="H18" i="156"/>
  <c r="H49" i="156" s="1"/>
  <c r="P2" i="156" s="1"/>
  <c r="R48" i="156"/>
  <c r="R47" i="156"/>
  <c r="R46" i="156"/>
  <c r="R45" i="156"/>
  <c r="R44" i="156"/>
  <c r="R43" i="156"/>
  <c r="R42" i="156"/>
  <c r="K42" i="156" s="1"/>
  <c r="R41" i="156"/>
  <c r="R40" i="156"/>
  <c r="R39" i="156"/>
  <c r="R38" i="156"/>
  <c r="R37" i="156"/>
  <c r="R36" i="156"/>
  <c r="R35" i="156"/>
  <c r="R34" i="156"/>
  <c r="R33" i="156"/>
  <c r="R32" i="156"/>
  <c r="R31" i="156"/>
  <c r="R30" i="156"/>
  <c r="R29" i="156"/>
  <c r="R28" i="156"/>
  <c r="R27" i="156"/>
  <c r="R26" i="156"/>
  <c r="R25" i="156"/>
  <c r="R24" i="156"/>
  <c r="R23" i="156"/>
  <c r="R22" i="156"/>
  <c r="R21" i="156"/>
  <c r="R20" i="156"/>
  <c r="R19" i="156"/>
  <c r="R18" i="156"/>
  <c r="R49" i="156" s="1"/>
  <c r="G49" i="156"/>
  <c r="K18" i="156"/>
  <c r="L18" i="156" s="1"/>
  <c r="J49" i="156"/>
  <c r="V19" i="156"/>
  <c r="U19" i="156"/>
  <c r="L19" i="156"/>
  <c r="T19" i="156" s="1"/>
  <c r="S19" i="156" s="1"/>
  <c r="V20" i="156"/>
  <c r="U20" i="156"/>
  <c r="L20" i="156"/>
  <c r="T20" i="156" s="1"/>
  <c r="S20" i="156" s="1"/>
  <c r="V21" i="156"/>
  <c r="U21" i="156"/>
  <c r="L21" i="156"/>
  <c r="T21" i="156" s="1"/>
  <c r="S21" i="156" s="1"/>
  <c r="V22" i="156"/>
  <c r="U22" i="156"/>
  <c r="L22" i="156"/>
  <c r="T22" i="156" s="1"/>
  <c r="S22" i="156" s="1"/>
  <c r="V23" i="156"/>
  <c r="U23" i="156"/>
  <c r="L23" i="156"/>
  <c r="T23" i="156" s="1"/>
  <c r="S23" i="156" s="1"/>
  <c r="V24" i="156"/>
  <c r="U24" i="156"/>
  <c r="L24" i="156"/>
  <c r="T24" i="156" s="1"/>
  <c r="S24" i="156" s="1"/>
  <c r="V25" i="156"/>
  <c r="U25" i="156"/>
  <c r="L25" i="156"/>
  <c r="T25" i="156" s="1"/>
  <c r="S25" i="156" s="1"/>
  <c r="V26" i="156"/>
  <c r="U26" i="156"/>
  <c r="L26" i="156"/>
  <c r="T26" i="156" s="1"/>
  <c r="S26" i="156" s="1"/>
  <c r="V27" i="156"/>
  <c r="U27" i="156"/>
  <c r="L27" i="156"/>
  <c r="T27" i="156" s="1"/>
  <c r="S27" i="156" s="1"/>
  <c r="V28" i="156"/>
  <c r="U28" i="156"/>
  <c r="L28" i="156"/>
  <c r="T28" i="156" s="1"/>
  <c r="S28" i="156" s="1"/>
  <c r="V29" i="156"/>
  <c r="U29" i="156"/>
  <c r="L29" i="156"/>
  <c r="T29" i="156" s="1"/>
  <c r="S29" i="156" s="1"/>
  <c r="V30" i="156"/>
  <c r="U30" i="156"/>
  <c r="L30" i="156"/>
  <c r="T30" i="156" s="1"/>
  <c r="S30" i="156" s="1"/>
  <c r="V31" i="156"/>
  <c r="U31" i="156"/>
  <c r="L31" i="156"/>
  <c r="T31" i="156" s="1"/>
  <c r="S31" i="156" s="1"/>
  <c r="V32" i="156"/>
  <c r="U32" i="156"/>
  <c r="L32" i="156"/>
  <c r="T32" i="156" s="1"/>
  <c r="S32" i="156" s="1"/>
  <c r="V33" i="156"/>
  <c r="U33" i="156"/>
  <c r="L33" i="156"/>
  <c r="T33" i="156" s="1"/>
  <c r="S33" i="156" s="1"/>
  <c r="V34" i="156"/>
  <c r="U34" i="156"/>
  <c r="L34" i="156"/>
  <c r="T34" i="156" s="1"/>
  <c r="S34" i="156" s="1"/>
  <c r="V35" i="156"/>
  <c r="U35" i="156"/>
  <c r="L35" i="156"/>
  <c r="T35" i="156" s="1"/>
  <c r="S35" i="156" s="1"/>
  <c r="V36" i="156"/>
  <c r="U36" i="156"/>
  <c r="L36" i="156"/>
  <c r="T36" i="156" s="1"/>
  <c r="S36" i="156" s="1"/>
  <c r="V37" i="156"/>
  <c r="U37" i="156"/>
  <c r="L37" i="156"/>
  <c r="T37" i="156" s="1"/>
  <c r="S37" i="156" s="1"/>
  <c r="V38" i="156"/>
  <c r="U38" i="156"/>
  <c r="L38" i="156"/>
  <c r="T38" i="156" s="1"/>
  <c r="S38" i="156" s="1"/>
  <c r="V39" i="156"/>
  <c r="U39" i="156"/>
  <c r="L39" i="156"/>
  <c r="T39" i="156" s="1"/>
  <c r="S39" i="156" s="1"/>
  <c r="V40" i="156"/>
  <c r="U40" i="156"/>
  <c r="L40" i="156"/>
  <c r="T40" i="156" s="1"/>
  <c r="S40" i="156" s="1"/>
  <c r="V41" i="156"/>
  <c r="U41" i="156"/>
  <c r="L41" i="156"/>
  <c r="T41" i="156" s="1"/>
  <c r="S41" i="156" s="1"/>
  <c r="L42" i="156"/>
  <c r="T42" i="156" s="1"/>
  <c r="S42" i="156" s="1"/>
  <c r="V43" i="156"/>
  <c r="U43" i="156"/>
  <c r="L43" i="156"/>
  <c r="T43" i="156" s="1"/>
  <c r="S43" i="156" s="1"/>
  <c r="V44" i="156"/>
  <c r="U44" i="156"/>
  <c r="L44" i="156"/>
  <c r="T44" i="156" s="1"/>
  <c r="S44" i="156" s="1"/>
  <c r="V45" i="156"/>
  <c r="U45" i="156"/>
  <c r="L45" i="156"/>
  <c r="T45" i="156" s="1"/>
  <c r="S45" i="156" s="1"/>
  <c r="V46" i="156"/>
  <c r="U46" i="156"/>
  <c r="L46" i="156"/>
  <c r="T46" i="156" s="1"/>
  <c r="S46" i="156" s="1"/>
  <c r="V47" i="156"/>
  <c r="U47" i="156"/>
  <c r="L47" i="156"/>
  <c r="T47" i="156" s="1"/>
  <c r="S47" i="156" s="1"/>
  <c r="V48" i="156"/>
  <c r="U48" i="156"/>
  <c r="L48" i="156"/>
  <c r="T48" i="156" s="1"/>
  <c r="S48" i="156" s="1"/>
  <c r="H48" i="155"/>
  <c r="H47" i="155"/>
  <c r="H46" i="155"/>
  <c r="H45" i="155"/>
  <c r="H44" i="155"/>
  <c r="H43" i="155"/>
  <c r="H42" i="155"/>
  <c r="H41" i="155"/>
  <c r="H40" i="155"/>
  <c r="H39" i="155"/>
  <c r="H38" i="155"/>
  <c r="H37" i="155"/>
  <c r="H36" i="155"/>
  <c r="H35" i="155"/>
  <c r="H34" i="155"/>
  <c r="H33" i="155"/>
  <c r="H32" i="155"/>
  <c r="H31" i="155"/>
  <c r="H30" i="155"/>
  <c r="H29" i="155"/>
  <c r="H28" i="155"/>
  <c r="H27" i="155"/>
  <c r="H26" i="155"/>
  <c r="H25" i="155"/>
  <c r="H24" i="155"/>
  <c r="H23" i="155"/>
  <c r="H22" i="155"/>
  <c r="H21" i="155"/>
  <c r="H20" i="155"/>
  <c r="H19" i="155"/>
  <c r="H18" i="155"/>
  <c r="H49" i="155" s="1"/>
  <c r="P2" i="155" s="1"/>
  <c r="R48" i="155"/>
  <c r="R47" i="155"/>
  <c r="R46" i="155"/>
  <c r="R45" i="155"/>
  <c r="R44" i="155"/>
  <c r="R43" i="155"/>
  <c r="R42" i="155"/>
  <c r="K42" i="155" s="1"/>
  <c r="R41" i="155"/>
  <c r="R40" i="155"/>
  <c r="R39" i="155"/>
  <c r="R38" i="155"/>
  <c r="R37" i="155"/>
  <c r="R36" i="155"/>
  <c r="R35" i="155"/>
  <c r="R34" i="155"/>
  <c r="R33" i="155"/>
  <c r="R32" i="155"/>
  <c r="R31" i="155"/>
  <c r="R30" i="155"/>
  <c r="R29" i="155"/>
  <c r="R28" i="155"/>
  <c r="R27" i="155"/>
  <c r="R26" i="155"/>
  <c r="R25" i="155"/>
  <c r="R24" i="155"/>
  <c r="R23" i="155"/>
  <c r="R22" i="155"/>
  <c r="R21" i="155"/>
  <c r="R20" i="155"/>
  <c r="R19" i="155"/>
  <c r="R18" i="155"/>
  <c r="R49" i="155" s="1"/>
  <c r="G49" i="155"/>
  <c r="K18" i="155"/>
  <c r="J49" i="155"/>
  <c r="L18" i="155"/>
  <c r="V19" i="155"/>
  <c r="U19" i="155"/>
  <c r="L19" i="155"/>
  <c r="T19" i="155" s="1"/>
  <c r="S19" i="155" s="1"/>
  <c r="V20" i="155"/>
  <c r="U20" i="155"/>
  <c r="L20" i="155"/>
  <c r="T20" i="155" s="1"/>
  <c r="S20" i="155" s="1"/>
  <c r="V21" i="155"/>
  <c r="U21" i="155"/>
  <c r="L21" i="155"/>
  <c r="T21" i="155" s="1"/>
  <c r="S21" i="155" s="1"/>
  <c r="V22" i="155"/>
  <c r="U22" i="155"/>
  <c r="L22" i="155"/>
  <c r="T22" i="155" s="1"/>
  <c r="S22" i="155" s="1"/>
  <c r="V23" i="155"/>
  <c r="U23" i="155"/>
  <c r="L23" i="155"/>
  <c r="T23" i="155" s="1"/>
  <c r="S23" i="155" s="1"/>
  <c r="V24" i="155"/>
  <c r="U24" i="155"/>
  <c r="L24" i="155"/>
  <c r="T24" i="155" s="1"/>
  <c r="S24" i="155" s="1"/>
  <c r="V25" i="155"/>
  <c r="U25" i="155"/>
  <c r="L25" i="155"/>
  <c r="T25" i="155" s="1"/>
  <c r="S25" i="155" s="1"/>
  <c r="V26" i="155"/>
  <c r="U26" i="155"/>
  <c r="L26" i="155"/>
  <c r="T26" i="155" s="1"/>
  <c r="S26" i="155" s="1"/>
  <c r="V27" i="155"/>
  <c r="U27" i="155"/>
  <c r="L27" i="155"/>
  <c r="T27" i="155" s="1"/>
  <c r="S27" i="155" s="1"/>
  <c r="V28" i="155"/>
  <c r="U28" i="155"/>
  <c r="L28" i="155"/>
  <c r="T28" i="155" s="1"/>
  <c r="S28" i="155" s="1"/>
  <c r="V29" i="155"/>
  <c r="U29" i="155"/>
  <c r="L29" i="155"/>
  <c r="T29" i="155" s="1"/>
  <c r="S29" i="155" s="1"/>
  <c r="V30" i="155"/>
  <c r="U30" i="155"/>
  <c r="L30" i="155"/>
  <c r="T30" i="155" s="1"/>
  <c r="S30" i="155" s="1"/>
  <c r="V31" i="155"/>
  <c r="U31" i="155"/>
  <c r="L31" i="155"/>
  <c r="T31" i="155" s="1"/>
  <c r="S31" i="155" s="1"/>
  <c r="V32" i="155"/>
  <c r="U32" i="155"/>
  <c r="L32" i="155"/>
  <c r="T32" i="155" s="1"/>
  <c r="S32" i="155" s="1"/>
  <c r="V33" i="155"/>
  <c r="U33" i="155"/>
  <c r="L33" i="155"/>
  <c r="T33" i="155" s="1"/>
  <c r="S33" i="155" s="1"/>
  <c r="V34" i="155"/>
  <c r="U34" i="155"/>
  <c r="L34" i="155"/>
  <c r="T34" i="155" s="1"/>
  <c r="S34" i="155" s="1"/>
  <c r="V35" i="155"/>
  <c r="U35" i="155"/>
  <c r="L35" i="155"/>
  <c r="T35" i="155" s="1"/>
  <c r="S35" i="155" s="1"/>
  <c r="V36" i="155"/>
  <c r="U36" i="155"/>
  <c r="L36" i="155"/>
  <c r="T36" i="155" s="1"/>
  <c r="S36" i="155" s="1"/>
  <c r="V37" i="155"/>
  <c r="U37" i="155"/>
  <c r="L37" i="155"/>
  <c r="T37" i="155" s="1"/>
  <c r="S37" i="155" s="1"/>
  <c r="V38" i="155"/>
  <c r="U38" i="155"/>
  <c r="L38" i="155"/>
  <c r="T38" i="155" s="1"/>
  <c r="S38" i="155" s="1"/>
  <c r="V39" i="155"/>
  <c r="U39" i="155"/>
  <c r="L39" i="155"/>
  <c r="T39" i="155" s="1"/>
  <c r="S39" i="155" s="1"/>
  <c r="V40" i="155"/>
  <c r="U40" i="155"/>
  <c r="L40" i="155"/>
  <c r="T40" i="155" s="1"/>
  <c r="S40" i="155" s="1"/>
  <c r="V41" i="155"/>
  <c r="U41" i="155"/>
  <c r="L41" i="155"/>
  <c r="T41" i="155" s="1"/>
  <c r="S41" i="155" s="1"/>
  <c r="L42" i="155"/>
  <c r="T42" i="155" s="1"/>
  <c r="S42" i="155" s="1"/>
  <c r="V43" i="155"/>
  <c r="U43" i="155"/>
  <c r="L43" i="155"/>
  <c r="T43" i="155" s="1"/>
  <c r="S43" i="155" s="1"/>
  <c r="V44" i="155"/>
  <c r="U44" i="155"/>
  <c r="L44" i="155"/>
  <c r="T44" i="155" s="1"/>
  <c r="S44" i="155" s="1"/>
  <c r="V45" i="155"/>
  <c r="U45" i="155"/>
  <c r="L45" i="155"/>
  <c r="T45" i="155" s="1"/>
  <c r="S45" i="155" s="1"/>
  <c r="V46" i="155"/>
  <c r="U46" i="155"/>
  <c r="L46" i="155"/>
  <c r="T46" i="155" s="1"/>
  <c r="S46" i="155" s="1"/>
  <c r="V47" i="155"/>
  <c r="U47" i="155"/>
  <c r="L47" i="155"/>
  <c r="T47" i="155" s="1"/>
  <c r="S47" i="155" s="1"/>
  <c r="V48" i="155"/>
  <c r="U48" i="155"/>
  <c r="L48" i="155"/>
  <c r="T48" i="155" s="1"/>
  <c r="S48" i="155" s="1"/>
  <c r="H48" i="154"/>
  <c r="H47" i="154"/>
  <c r="H46" i="154"/>
  <c r="H45" i="154"/>
  <c r="H44" i="154"/>
  <c r="H43" i="154"/>
  <c r="H42" i="154"/>
  <c r="H41" i="154"/>
  <c r="H40" i="154"/>
  <c r="H39" i="154"/>
  <c r="H38" i="154"/>
  <c r="H37" i="154"/>
  <c r="H36" i="154"/>
  <c r="H35" i="154"/>
  <c r="H34" i="154"/>
  <c r="H33" i="154"/>
  <c r="H32" i="154"/>
  <c r="H31" i="154"/>
  <c r="H30" i="154"/>
  <c r="H29" i="154"/>
  <c r="H28" i="154"/>
  <c r="H27" i="154"/>
  <c r="H26" i="154"/>
  <c r="H25" i="154"/>
  <c r="H24" i="154"/>
  <c r="H23" i="154"/>
  <c r="H22" i="154"/>
  <c r="H21" i="154"/>
  <c r="H20" i="154"/>
  <c r="H19" i="154"/>
  <c r="H18" i="154"/>
  <c r="H49" i="154" s="1"/>
  <c r="P2" i="154" s="1"/>
  <c r="R48" i="154"/>
  <c r="R47" i="154"/>
  <c r="R46" i="154"/>
  <c r="R45" i="154"/>
  <c r="R44" i="154"/>
  <c r="R43" i="154"/>
  <c r="R42" i="154"/>
  <c r="K42" i="154" s="1"/>
  <c r="R41" i="154"/>
  <c r="R40" i="154"/>
  <c r="R39" i="154"/>
  <c r="R38" i="154"/>
  <c r="R37" i="154"/>
  <c r="R36" i="154"/>
  <c r="R35" i="154"/>
  <c r="R34" i="154"/>
  <c r="R33" i="154"/>
  <c r="R32" i="154"/>
  <c r="R31" i="154"/>
  <c r="R30" i="154"/>
  <c r="R29" i="154"/>
  <c r="R28" i="154"/>
  <c r="R27" i="154"/>
  <c r="R26" i="154"/>
  <c r="R25" i="154"/>
  <c r="R24" i="154"/>
  <c r="R23" i="154"/>
  <c r="R22" i="154"/>
  <c r="R21" i="154"/>
  <c r="R20" i="154"/>
  <c r="R19" i="154"/>
  <c r="R18" i="154"/>
  <c r="R49" i="154" s="1"/>
  <c r="G49" i="154"/>
  <c r="K18" i="154"/>
  <c r="L18" i="154" s="1"/>
  <c r="J49" i="154"/>
  <c r="V19" i="154"/>
  <c r="U19" i="154"/>
  <c r="L19" i="154"/>
  <c r="T19" i="154" s="1"/>
  <c r="S19" i="154" s="1"/>
  <c r="V20" i="154"/>
  <c r="U20" i="154"/>
  <c r="L20" i="154"/>
  <c r="T20" i="154" s="1"/>
  <c r="S20" i="154" s="1"/>
  <c r="V21" i="154"/>
  <c r="U21" i="154"/>
  <c r="L21" i="154"/>
  <c r="T21" i="154" s="1"/>
  <c r="S21" i="154" s="1"/>
  <c r="V22" i="154"/>
  <c r="U22" i="154"/>
  <c r="L22" i="154"/>
  <c r="T22" i="154" s="1"/>
  <c r="S22" i="154" s="1"/>
  <c r="V23" i="154"/>
  <c r="U23" i="154"/>
  <c r="L23" i="154"/>
  <c r="T23" i="154" s="1"/>
  <c r="S23" i="154" s="1"/>
  <c r="V24" i="154"/>
  <c r="U24" i="154"/>
  <c r="L24" i="154"/>
  <c r="T24" i="154" s="1"/>
  <c r="S24" i="154" s="1"/>
  <c r="V25" i="154"/>
  <c r="U25" i="154"/>
  <c r="L25" i="154"/>
  <c r="T25" i="154" s="1"/>
  <c r="S25" i="154" s="1"/>
  <c r="V26" i="154"/>
  <c r="U26" i="154"/>
  <c r="L26" i="154"/>
  <c r="T26" i="154" s="1"/>
  <c r="S26" i="154" s="1"/>
  <c r="V27" i="154"/>
  <c r="U27" i="154"/>
  <c r="L27" i="154"/>
  <c r="T27" i="154" s="1"/>
  <c r="S27" i="154" s="1"/>
  <c r="V28" i="154"/>
  <c r="U28" i="154"/>
  <c r="L28" i="154"/>
  <c r="T28" i="154" s="1"/>
  <c r="S28" i="154" s="1"/>
  <c r="V29" i="154"/>
  <c r="U29" i="154"/>
  <c r="L29" i="154"/>
  <c r="T29" i="154" s="1"/>
  <c r="S29" i="154" s="1"/>
  <c r="V30" i="154"/>
  <c r="U30" i="154"/>
  <c r="L30" i="154"/>
  <c r="T30" i="154" s="1"/>
  <c r="S30" i="154" s="1"/>
  <c r="V31" i="154"/>
  <c r="U31" i="154"/>
  <c r="L31" i="154"/>
  <c r="T31" i="154" s="1"/>
  <c r="S31" i="154" s="1"/>
  <c r="V32" i="154"/>
  <c r="U32" i="154"/>
  <c r="L32" i="154"/>
  <c r="T32" i="154" s="1"/>
  <c r="S32" i="154" s="1"/>
  <c r="V33" i="154"/>
  <c r="U33" i="154"/>
  <c r="L33" i="154"/>
  <c r="T33" i="154" s="1"/>
  <c r="S33" i="154" s="1"/>
  <c r="V34" i="154"/>
  <c r="U34" i="154"/>
  <c r="L34" i="154"/>
  <c r="T34" i="154" s="1"/>
  <c r="S34" i="154" s="1"/>
  <c r="V35" i="154"/>
  <c r="U35" i="154"/>
  <c r="L35" i="154"/>
  <c r="T35" i="154" s="1"/>
  <c r="S35" i="154" s="1"/>
  <c r="V36" i="154"/>
  <c r="U36" i="154"/>
  <c r="L36" i="154"/>
  <c r="T36" i="154" s="1"/>
  <c r="S36" i="154" s="1"/>
  <c r="V37" i="154"/>
  <c r="U37" i="154"/>
  <c r="L37" i="154"/>
  <c r="T37" i="154" s="1"/>
  <c r="S37" i="154" s="1"/>
  <c r="V38" i="154"/>
  <c r="U38" i="154"/>
  <c r="L38" i="154"/>
  <c r="T38" i="154" s="1"/>
  <c r="S38" i="154" s="1"/>
  <c r="V39" i="154"/>
  <c r="U39" i="154"/>
  <c r="L39" i="154"/>
  <c r="T39" i="154" s="1"/>
  <c r="S39" i="154" s="1"/>
  <c r="V40" i="154"/>
  <c r="U40" i="154"/>
  <c r="L40" i="154"/>
  <c r="T40" i="154" s="1"/>
  <c r="S40" i="154" s="1"/>
  <c r="V41" i="154"/>
  <c r="U41" i="154"/>
  <c r="L41" i="154"/>
  <c r="T41" i="154" s="1"/>
  <c r="S41" i="154" s="1"/>
  <c r="L42" i="154"/>
  <c r="T42" i="154" s="1"/>
  <c r="S42" i="154" s="1"/>
  <c r="V43" i="154"/>
  <c r="U43" i="154"/>
  <c r="L43" i="154"/>
  <c r="T43" i="154" s="1"/>
  <c r="S43" i="154" s="1"/>
  <c r="V44" i="154"/>
  <c r="U44" i="154"/>
  <c r="L44" i="154"/>
  <c r="T44" i="154" s="1"/>
  <c r="S44" i="154" s="1"/>
  <c r="V45" i="154"/>
  <c r="U45" i="154"/>
  <c r="L45" i="154"/>
  <c r="T45" i="154" s="1"/>
  <c r="S45" i="154" s="1"/>
  <c r="V46" i="154"/>
  <c r="U46" i="154"/>
  <c r="L46" i="154"/>
  <c r="T46" i="154" s="1"/>
  <c r="S46" i="154" s="1"/>
  <c r="V47" i="154"/>
  <c r="U47" i="154"/>
  <c r="L47" i="154"/>
  <c r="T47" i="154" s="1"/>
  <c r="S47" i="154" s="1"/>
  <c r="V48" i="154"/>
  <c r="U48" i="154"/>
  <c r="L48" i="154"/>
  <c r="T48" i="154" s="1"/>
  <c r="S48" i="154" s="1"/>
  <c r="H48" i="153"/>
  <c r="H47" i="153"/>
  <c r="H46" i="153"/>
  <c r="H45" i="153"/>
  <c r="H44" i="153"/>
  <c r="H43" i="153"/>
  <c r="H42" i="153"/>
  <c r="H41" i="153"/>
  <c r="H40" i="153"/>
  <c r="H39" i="153"/>
  <c r="H38" i="153"/>
  <c r="H37" i="153"/>
  <c r="H36" i="153"/>
  <c r="H35" i="153"/>
  <c r="H34" i="153"/>
  <c r="H33" i="153"/>
  <c r="H32" i="153"/>
  <c r="H31" i="153"/>
  <c r="H30" i="153"/>
  <c r="H29" i="153"/>
  <c r="H28" i="153"/>
  <c r="H27" i="153"/>
  <c r="H26" i="153"/>
  <c r="H25" i="153"/>
  <c r="H24" i="153"/>
  <c r="H23" i="153"/>
  <c r="H22" i="153"/>
  <c r="H21" i="153"/>
  <c r="H20" i="153"/>
  <c r="H19" i="153"/>
  <c r="H18" i="153"/>
  <c r="H49" i="153" s="1"/>
  <c r="P2" i="153" s="1"/>
  <c r="R48" i="153"/>
  <c r="R47" i="153"/>
  <c r="R46" i="153"/>
  <c r="R45" i="153"/>
  <c r="R44" i="153"/>
  <c r="R43" i="153"/>
  <c r="R42" i="153"/>
  <c r="K42" i="153" s="1"/>
  <c r="L42" i="153" s="1"/>
  <c r="T42" i="153" s="1"/>
  <c r="S42" i="153" s="1"/>
  <c r="R41" i="153"/>
  <c r="R40" i="153"/>
  <c r="R39" i="153"/>
  <c r="R38" i="153"/>
  <c r="R37" i="153"/>
  <c r="R36" i="153"/>
  <c r="R35" i="153"/>
  <c r="R34" i="153"/>
  <c r="R33" i="153"/>
  <c r="R32" i="153"/>
  <c r="R31" i="153"/>
  <c r="R30" i="153"/>
  <c r="R29" i="153"/>
  <c r="R28" i="153"/>
  <c r="R27" i="153"/>
  <c r="R26" i="153"/>
  <c r="R25" i="153"/>
  <c r="R24" i="153"/>
  <c r="R23" i="153"/>
  <c r="R22" i="153"/>
  <c r="R21" i="153"/>
  <c r="R20" i="153"/>
  <c r="R19" i="153"/>
  <c r="R18" i="153"/>
  <c r="R49" i="153" s="1"/>
  <c r="G49" i="153"/>
  <c r="K18" i="153"/>
  <c r="J49" i="153"/>
  <c r="L18" i="153"/>
  <c r="V19" i="153"/>
  <c r="U19" i="153"/>
  <c r="L19" i="153"/>
  <c r="T19" i="153" s="1"/>
  <c r="S19" i="153" s="1"/>
  <c r="V20" i="153"/>
  <c r="U20" i="153"/>
  <c r="L20" i="153"/>
  <c r="T20" i="153" s="1"/>
  <c r="S20" i="153" s="1"/>
  <c r="V21" i="153"/>
  <c r="U21" i="153"/>
  <c r="L21" i="153"/>
  <c r="T21" i="153" s="1"/>
  <c r="S21" i="153" s="1"/>
  <c r="V22" i="153"/>
  <c r="U22" i="153"/>
  <c r="L22" i="153"/>
  <c r="T22" i="153" s="1"/>
  <c r="S22" i="153" s="1"/>
  <c r="V23" i="153"/>
  <c r="U23" i="153"/>
  <c r="L23" i="153"/>
  <c r="T23" i="153" s="1"/>
  <c r="S23" i="153" s="1"/>
  <c r="V24" i="153"/>
  <c r="U24" i="153"/>
  <c r="L24" i="153"/>
  <c r="T24" i="153" s="1"/>
  <c r="S24" i="153" s="1"/>
  <c r="V25" i="153"/>
  <c r="U25" i="153"/>
  <c r="L25" i="153"/>
  <c r="T25" i="153" s="1"/>
  <c r="S25" i="153" s="1"/>
  <c r="V26" i="153"/>
  <c r="U26" i="153"/>
  <c r="L26" i="153"/>
  <c r="T26" i="153" s="1"/>
  <c r="S26" i="153" s="1"/>
  <c r="V27" i="153"/>
  <c r="U27" i="153"/>
  <c r="L27" i="153"/>
  <c r="T27" i="153" s="1"/>
  <c r="S27" i="153" s="1"/>
  <c r="V28" i="153"/>
  <c r="U28" i="153"/>
  <c r="L28" i="153"/>
  <c r="T28" i="153" s="1"/>
  <c r="S28" i="153" s="1"/>
  <c r="V29" i="153"/>
  <c r="U29" i="153"/>
  <c r="L29" i="153"/>
  <c r="T29" i="153" s="1"/>
  <c r="S29" i="153" s="1"/>
  <c r="V30" i="153"/>
  <c r="U30" i="153"/>
  <c r="L30" i="153"/>
  <c r="T30" i="153" s="1"/>
  <c r="S30" i="153" s="1"/>
  <c r="V31" i="153"/>
  <c r="U31" i="153"/>
  <c r="L31" i="153"/>
  <c r="T31" i="153" s="1"/>
  <c r="S31" i="153" s="1"/>
  <c r="V32" i="153"/>
  <c r="U32" i="153"/>
  <c r="L32" i="153"/>
  <c r="T32" i="153" s="1"/>
  <c r="S32" i="153" s="1"/>
  <c r="V33" i="153"/>
  <c r="U33" i="153"/>
  <c r="L33" i="153"/>
  <c r="T33" i="153" s="1"/>
  <c r="S33" i="153" s="1"/>
  <c r="V34" i="153"/>
  <c r="U34" i="153"/>
  <c r="L34" i="153"/>
  <c r="T34" i="153" s="1"/>
  <c r="S34" i="153" s="1"/>
  <c r="V35" i="153"/>
  <c r="U35" i="153"/>
  <c r="L35" i="153"/>
  <c r="T35" i="153" s="1"/>
  <c r="S35" i="153" s="1"/>
  <c r="V36" i="153"/>
  <c r="U36" i="153"/>
  <c r="L36" i="153"/>
  <c r="T36" i="153" s="1"/>
  <c r="S36" i="153" s="1"/>
  <c r="V37" i="153"/>
  <c r="U37" i="153"/>
  <c r="L37" i="153"/>
  <c r="T37" i="153" s="1"/>
  <c r="S37" i="153" s="1"/>
  <c r="V38" i="153"/>
  <c r="U38" i="153"/>
  <c r="L38" i="153"/>
  <c r="T38" i="153" s="1"/>
  <c r="S38" i="153" s="1"/>
  <c r="V39" i="153"/>
  <c r="U39" i="153"/>
  <c r="L39" i="153"/>
  <c r="T39" i="153" s="1"/>
  <c r="S39" i="153" s="1"/>
  <c r="V40" i="153"/>
  <c r="U40" i="153"/>
  <c r="L40" i="153"/>
  <c r="T40" i="153" s="1"/>
  <c r="S40" i="153" s="1"/>
  <c r="V41" i="153"/>
  <c r="U41" i="153"/>
  <c r="L41" i="153"/>
  <c r="T41" i="153" s="1"/>
  <c r="S41" i="153" s="1"/>
  <c r="V43" i="153"/>
  <c r="U43" i="153"/>
  <c r="L43" i="153"/>
  <c r="T43" i="153" s="1"/>
  <c r="S43" i="153" s="1"/>
  <c r="V44" i="153"/>
  <c r="U44" i="153"/>
  <c r="L44" i="153"/>
  <c r="T44" i="153" s="1"/>
  <c r="S44" i="153" s="1"/>
  <c r="V45" i="153"/>
  <c r="U45" i="153"/>
  <c r="L45" i="153"/>
  <c r="T45" i="153" s="1"/>
  <c r="S45" i="153" s="1"/>
  <c r="V46" i="153"/>
  <c r="U46" i="153"/>
  <c r="L46" i="153"/>
  <c r="T46" i="153" s="1"/>
  <c r="S46" i="153" s="1"/>
  <c r="V47" i="153"/>
  <c r="U47" i="153"/>
  <c r="L47" i="153"/>
  <c r="T47" i="153" s="1"/>
  <c r="S47" i="153" s="1"/>
  <c r="V48" i="153"/>
  <c r="U48" i="153"/>
  <c r="L48" i="153"/>
  <c r="T48" i="153" s="1"/>
  <c r="S48" i="153" s="1"/>
  <c r="H48" i="152"/>
  <c r="H47" i="152"/>
  <c r="H46" i="152"/>
  <c r="H45" i="152"/>
  <c r="H44" i="152"/>
  <c r="H43" i="152"/>
  <c r="H42" i="152"/>
  <c r="H41" i="152"/>
  <c r="H40" i="152"/>
  <c r="H39" i="152"/>
  <c r="H38" i="152"/>
  <c r="H37" i="152"/>
  <c r="H36" i="152"/>
  <c r="H35" i="152"/>
  <c r="H34" i="152"/>
  <c r="H33" i="152"/>
  <c r="H32" i="152"/>
  <c r="H31" i="152"/>
  <c r="H30" i="152"/>
  <c r="H29" i="152"/>
  <c r="H28" i="152"/>
  <c r="H27" i="152"/>
  <c r="H26" i="152"/>
  <c r="H25" i="152"/>
  <c r="H24" i="152"/>
  <c r="H23" i="152"/>
  <c r="H22" i="152"/>
  <c r="H21" i="152"/>
  <c r="H20" i="152"/>
  <c r="H19" i="152"/>
  <c r="H18" i="152"/>
  <c r="H49" i="152" s="1"/>
  <c r="P2" i="152" s="1"/>
  <c r="R48" i="152"/>
  <c r="R47" i="152"/>
  <c r="R46" i="152"/>
  <c r="R45" i="152"/>
  <c r="R44" i="152"/>
  <c r="R43" i="152"/>
  <c r="R42" i="152"/>
  <c r="K42" i="152" s="1"/>
  <c r="R41" i="152"/>
  <c r="R40" i="152"/>
  <c r="R39" i="152"/>
  <c r="R38" i="152"/>
  <c r="R37" i="152"/>
  <c r="R36" i="152"/>
  <c r="R35" i="152"/>
  <c r="R34" i="152"/>
  <c r="R33" i="152"/>
  <c r="R32" i="152"/>
  <c r="R31" i="152"/>
  <c r="R30" i="152"/>
  <c r="R29" i="152"/>
  <c r="R28" i="152"/>
  <c r="R27" i="152"/>
  <c r="R26" i="152"/>
  <c r="R25" i="152"/>
  <c r="R24" i="152"/>
  <c r="R23" i="152"/>
  <c r="R22" i="152"/>
  <c r="R21" i="152"/>
  <c r="R20" i="152"/>
  <c r="R19" i="152"/>
  <c r="R18" i="152"/>
  <c r="R49" i="152" s="1"/>
  <c r="G49" i="152"/>
  <c r="K18" i="152"/>
  <c r="L18" i="152" s="1"/>
  <c r="J49" i="152"/>
  <c r="V19" i="152"/>
  <c r="U19" i="152"/>
  <c r="L19" i="152"/>
  <c r="T19" i="152" s="1"/>
  <c r="S19" i="152" s="1"/>
  <c r="V20" i="152"/>
  <c r="U20" i="152"/>
  <c r="L20" i="152"/>
  <c r="T20" i="152" s="1"/>
  <c r="S20" i="152" s="1"/>
  <c r="V21" i="152"/>
  <c r="U21" i="152"/>
  <c r="L21" i="152"/>
  <c r="T21" i="152" s="1"/>
  <c r="S21" i="152" s="1"/>
  <c r="V22" i="152"/>
  <c r="U22" i="152"/>
  <c r="L22" i="152"/>
  <c r="T22" i="152" s="1"/>
  <c r="S22" i="152" s="1"/>
  <c r="V23" i="152"/>
  <c r="U23" i="152"/>
  <c r="L23" i="152"/>
  <c r="T23" i="152" s="1"/>
  <c r="S23" i="152" s="1"/>
  <c r="V24" i="152"/>
  <c r="U24" i="152"/>
  <c r="L24" i="152"/>
  <c r="T24" i="152" s="1"/>
  <c r="S24" i="152" s="1"/>
  <c r="V25" i="152"/>
  <c r="U25" i="152"/>
  <c r="L25" i="152"/>
  <c r="T25" i="152" s="1"/>
  <c r="S25" i="152" s="1"/>
  <c r="V26" i="152"/>
  <c r="U26" i="152"/>
  <c r="L26" i="152"/>
  <c r="T26" i="152" s="1"/>
  <c r="S26" i="152" s="1"/>
  <c r="V27" i="152"/>
  <c r="U27" i="152"/>
  <c r="L27" i="152"/>
  <c r="T27" i="152" s="1"/>
  <c r="S27" i="152" s="1"/>
  <c r="V28" i="152"/>
  <c r="U28" i="152"/>
  <c r="L28" i="152"/>
  <c r="T28" i="152" s="1"/>
  <c r="S28" i="152" s="1"/>
  <c r="V29" i="152"/>
  <c r="U29" i="152"/>
  <c r="L29" i="152"/>
  <c r="T29" i="152" s="1"/>
  <c r="S29" i="152" s="1"/>
  <c r="V30" i="152"/>
  <c r="U30" i="152"/>
  <c r="L30" i="152"/>
  <c r="T30" i="152" s="1"/>
  <c r="S30" i="152" s="1"/>
  <c r="V31" i="152"/>
  <c r="U31" i="152"/>
  <c r="L31" i="152"/>
  <c r="T31" i="152" s="1"/>
  <c r="S31" i="152" s="1"/>
  <c r="V32" i="152"/>
  <c r="U32" i="152"/>
  <c r="L32" i="152"/>
  <c r="T32" i="152" s="1"/>
  <c r="S32" i="152" s="1"/>
  <c r="V33" i="152"/>
  <c r="U33" i="152"/>
  <c r="L33" i="152"/>
  <c r="T33" i="152" s="1"/>
  <c r="S33" i="152" s="1"/>
  <c r="V34" i="152"/>
  <c r="U34" i="152"/>
  <c r="L34" i="152"/>
  <c r="T34" i="152" s="1"/>
  <c r="S34" i="152" s="1"/>
  <c r="V35" i="152"/>
  <c r="U35" i="152"/>
  <c r="L35" i="152"/>
  <c r="T35" i="152" s="1"/>
  <c r="S35" i="152" s="1"/>
  <c r="V36" i="152"/>
  <c r="U36" i="152"/>
  <c r="L36" i="152"/>
  <c r="T36" i="152" s="1"/>
  <c r="S36" i="152" s="1"/>
  <c r="V37" i="152"/>
  <c r="U37" i="152"/>
  <c r="L37" i="152"/>
  <c r="T37" i="152" s="1"/>
  <c r="S37" i="152" s="1"/>
  <c r="V38" i="152"/>
  <c r="U38" i="152"/>
  <c r="L38" i="152"/>
  <c r="T38" i="152" s="1"/>
  <c r="S38" i="152" s="1"/>
  <c r="V39" i="152"/>
  <c r="U39" i="152"/>
  <c r="L39" i="152"/>
  <c r="T39" i="152" s="1"/>
  <c r="S39" i="152" s="1"/>
  <c r="V40" i="152"/>
  <c r="U40" i="152"/>
  <c r="L40" i="152"/>
  <c r="T40" i="152" s="1"/>
  <c r="S40" i="152" s="1"/>
  <c r="V41" i="152"/>
  <c r="U41" i="152"/>
  <c r="L41" i="152"/>
  <c r="T41" i="152" s="1"/>
  <c r="S41" i="152" s="1"/>
  <c r="L42" i="152"/>
  <c r="T42" i="152" s="1"/>
  <c r="S42" i="152" s="1"/>
  <c r="V43" i="152"/>
  <c r="U43" i="152"/>
  <c r="L43" i="152"/>
  <c r="T43" i="152" s="1"/>
  <c r="S43" i="152" s="1"/>
  <c r="V44" i="152"/>
  <c r="U44" i="152"/>
  <c r="L44" i="152"/>
  <c r="T44" i="152" s="1"/>
  <c r="S44" i="152" s="1"/>
  <c r="V45" i="152"/>
  <c r="U45" i="152"/>
  <c r="L45" i="152"/>
  <c r="T45" i="152" s="1"/>
  <c r="S45" i="152" s="1"/>
  <c r="V46" i="152"/>
  <c r="U46" i="152"/>
  <c r="L46" i="152"/>
  <c r="T46" i="152" s="1"/>
  <c r="S46" i="152" s="1"/>
  <c r="V47" i="152"/>
  <c r="U47" i="152"/>
  <c r="L47" i="152"/>
  <c r="T47" i="152" s="1"/>
  <c r="S47" i="152" s="1"/>
  <c r="V48" i="152"/>
  <c r="U48" i="152"/>
  <c r="L48" i="152"/>
  <c r="T48" i="152" s="1"/>
  <c r="S48" i="152" s="1"/>
  <c r="H48" i="151"/>
  <c r="H47" i="151"/>
  <c r="H46" i="151"/>
  <c r="H45" i="151"/>
  <c r="H44" i="151"/>
  <c r="H43" i="151"/>
  <c r="H42" i="151"/>
  <c r="H41" i="151"/>
  <c r="H40" i="151"/>
  <c r="H39" i="151"/>
  <c r="H38" i="151"/>
  <c r="H37" i="151"/>
  <c r="H36" i="151"/>
  <c r="H35" i="151"/>
  <c r="H34" i="151"/>
  <c r="H33" i="151"/>
  <c r="H32" i="151"/>
  <c r="H31" i="151"/>
  <c r="H30" i="151"/>
  <c r="H29" i="151"/>
  <c r="H28" i="151"/>
  <c r="H27" i="151"/>
  <c r="H26" i="151"/>
  <c r="H25" i="151"/>
  <c r="H24" i="151"/>
  <c r="H23" i="151"/>
  <c r="H22" i="151"/>
  <c r="H21" i="151"/>
  <c r="H20" i="151"/>
  <c r="H19" i="151"/>
  <c r="H18" i="151"/>
  <c r="H49" i="151" s="1"/>
  <c r="P2" i="151" s="1"/>
  <c r="R48" i="151"/>
  <c r="R47" i="151"/>
  <c r="R46" i="151"/>
  <c r="R45" i="151"/>
  <c r="R44" i="151"/>
  <c r="R43" i="151"/>
  <c r="R42" i="151"/>
  <c r="K42" i="151" s="1"/>
  <c r="L42" i="151" s="1"/>
  <c r="T42" i="151" s="1"/>
  <c r="S42" i="151" s="1"/>
  <c r="R41" i="151"/>
  <c r="R40" i="151"/>
  <c r="R39" i="151"/>
  <c r="R38" i="151"/>
  <c r="R37" i="151"/>
  <c r="R36" i="151"/>
  <c r="R35" i="151"/>
  <c r="R34" i="151"/>
  <c r="R33" i="151"/>
  <c r="R32" i="151"/>
  <c r="R31" i="151"/>
  <c r="R30" i="151"/>
  <c r="R29" i="151"/>
  <c r="R28" i="151"/>
  <c r="R27" i="151"/>
  <c r="R26" i="151"/>
  <c r="R25" i="151"/>
  <c r="R24" i="151"/>
  <c r="R23" i="151"/>
  <c r="R22" i="151"/>
  <c r="R21" i="151"/>
  <c r="R20" i="151"/>
  <c r="R19" i="151"/>
  <c r="R18" i="151"/>
  <c r="R49" i="151" s="1"/>
  <c r="G49" i="151"/>
  <c r="K18" i="151"/>
  <c r="J49" i="151"/>
  <c r="L18" i="151"/>
  <c r="V19" i="151"/>
  <c r="U19" i="151"/>
  <c r="L19" i="151"/>
  <c r="T19" i="151" s="1"/>
  <c r="S19" i="151" s="1"/>
  <c r="V20" i="151"/>
  <c r="U20" i="151"/>
  <c r="L20" i="151"/>
  <c r="T20" i="151" s="1"/>
  <c r="S20" i="151" s="1"/>
  <c r="V21" i="151"/>
  <c r="U21" i="151"/>
  <c r="L21" i="151"/>
  <c r="T21" i="151" s="1"/>
  <c r="S21" i="151" s="1"/>
  <c r="V22" i="151"/>
  <c r="U22" i="151"/>
  <c r="L22" i="151"/>
  <c r="T22" i="151" s="1"/>
  <c r="S22" i="151" s="1"/>
  <c r="V23" i="151"/>
  <c r="U23" i="151"/>
  <c r="L23" i="151"/>
  <c r="T23" i="151" s="1"/>
  <c r="S23" i="151" s="1"/>
  <c r="V24" i="151"/>
  <c r="U24" i="151"/>
  <c r="L24" i="151"/>
  <c r="T24" i="151" s="1"/>
  <c r="S24" i="151" s="1"/>
  <c r="V25" i="151"/>
  <c r="U25" i="151"/>
  <c r="L25" i="151"/>
  <c r="T25" i="151" s="1"/>
  <c r="S25" i="151" s="1"/>
  <c r="V26" i="151"/>
  <c r="U26" i="151"/>
  <c r="L26" i="151"/>
  <c r="T26" i="151" s="1"/>
  <c r="S26" i="151" s="1"/>
  <c r="V27" i="151"/>
  <c r="U27" i="151"/>
  <c r="L27" i="151"/>
  <c r="T27" i="151" s="1"/>
  <c r="S27" i="151" s="1"/>
  <c r="V28" i="151"/>
  <c r="U28" i="151"/>
  <c r="L28" i="151"/>
  <c r="T28" i="151" s="1"/>
  <c r="S28" i="151" s="1"/>
  <c r="V29" i="151"/>
  <c r="U29" i="151"/>
  <c r="L29" i="151"/>
  <c r="T29" i="151" s="1"/>
  <c r="S29" i="151" s="1"/>
  <c r="V30" i="151"/>
  <c r="U30" i="151"/>
  <c r="L30" i="151"/>
  <c r="T30" i="151" s="1"/>
  <c r="S30" i="151" s="1"/>
  <c r="V31" i="151"/>
  <c r="U31" i="151"/>
  <c r="L31" i="151"/>
  <c r="T31" i="151" s="1"/>
  <c r="S31" i="151" s="1"/>
  <c r="V32" i="151"/>
  <c r="U32" i="151"/>
  <c r="L32" i="151"/>
  <c r="T32" i="151" s="1"/>
  <c r="S32" i="151" s="1"/>
  <c r="V33" i="151"/>
  <c r="U33" i="151"/>
  <c r="L33" i="151"/>
  <c r="T33" i="151" s="1"/>
  <c r="S33" i="151" s="1"/>
  <c r="V34" i="151"/>
  <c r="U34" i="151"/>
  <c r="L34" i="151"/>
  <c r="T34" i="151" s="1"/>
  <c r="S34" i="151" s="1"/>
  <c r="V35" i="151"/>
  <c r="U35" i="151"/>
  <c r="L35" i="151"/>
  <c r="T35" i="151" s="1"/>
  <c r="S35" i="151" s="1"/>
  <c r="V36" i="151"/>
  <c r="U36" i="151"/>
  <c r="L36" i="151"/>
  <c r="T36" i="151" s="1"/>
  <c r="S36" i="151" s="1"/>
  <c r="V37" i="151"/>
  <c r="U37" i="151"/>
  <c r="L37" i="151"/>
  <c r="T37" i="151" s="1"/>
  <c r="S37" i="151" s="1"/>
  <c r="V38" i="151"/>
  <c r="U38" i="151"/>
  <c r="L38" i="151"/>
  <c r="T38" i="151" s="1"/>
  <c r="S38" i="151" s="1"/>
  <c r="V39" i="151"/>
  <c r="U39" i="151"/>
  <c r="L39" i="151"/>
  <c r="T39" i="151" s="1"/>
  <c r="S39" i="151" s="1"/>
  <c r="V40" i="151"/>
  <c r="U40" i="151"/>
  <c r="L40" i="151"/>
  <c r="T40" i="151" s="1"/>
  <c r="S40" i="151" s="1"/>
  <c r="V41" i="151"/>
  <c r="U41" i="151"/>
  <c r="L41" i="151"/>
  <c r="T41" i="151" s="1"/>
  <c r="S41" i="151" s="1"/>
  <c r="V43" i="151"/>
  <c r="U43" i="151"/>
  <c r="L43" i="151"/>
  <c r="T43" i="151" s="1"/>
  <c r="S43" i="151" s="1"/>
  <c r="V44" i="151"/>
  <c r="U44" i="151"/>
  <c r="L44" i="151"/>
  <c r="T44" i="151" s="1"/>
  <c r="S44" i="151" s="1"/>
  <c r="V45" i="151"/>
  <c r="U45" i="151"/>
  <c r="L45" i="151"/>
  <c r="T45" i="151" s="1"/>
  <c r="S45" i="151" s="1"/>
  <c r="V46" i="151"/>
  <c r="U46" i="151"/>
  <c r="L46" i="151"/>
  <c r="T46" i="151" s="1"/>
  <c r="S46" i="151" s="1"/>
  <c r="V47" i="151"/>
  <c r="U47" i="151"/>
  <c r="L47" i="151"/>
  <c r="T47" i="151" s="1"/>
  <c r="S47" i="151" s="1"/>
  <c r="V48" i="151"/>
  <c r="U48" i="151"/>
  <c r="L48" i="151"/>
  <c r="T48" i="151" s="1"/>
  <c r="S48" i="151" s="1"/>
  <c r="H48" i="150"/>
  <c r="H47" i="150"/>
  <c r="H46" i="150"/>
  <c r="H45" i="150"/>
  <c r="H44" i="150"/>
  <c r="H43" i="150"/>
  <c r="H42" i="150"/>
  <c r="H41" i="150"/>
  <c r="H40" i="150"/>
  <c r="H39" i="150"/>
  <c r="H38" i="150"/>
  <c r="H37" i="150"/>
  <c r="H36" i="150"/>
  <c r="H35" i="150"/>
  <c r="H34" i="150"/>
  <c r="H33" i="150"/>
  <c r="H32" i="150"/>
  <c r="H31" i="150"/>
  <c r="H30" i="150"/>
  <c r="H29" i="150"/>
  <c r="H28" i="150"/>
  <c r="H27" i="150"/>
  <c r="H26" i="150"/>
  <c r="H25" i="150"/>
  <c r="H24" i="150"/>
  <c r="H23" i="150"/>
  <c r="H22" i="150"/>
  <c r="H21" i="150"/>
  <c r="H20" i="150"/>
  <c r="H19" i="150"/>
  <c r="H18" i="150"/>
  <c r="H49" i="150" s="1"/>
  <c r="P2" i="150" s="1"/>
  <c r="R48" i="150"/>
  <c r="R47" i="150"/>
  <c r="R46" i="150"/>
  <c r="R45" i="150"/>
  <c r="R44" i="150"/>
  <c r="R43" i="150"/>
  <c r="R42" i="150"/>
  <c r="K42" i="150" s="1"/>
  <c r="R41" i="150"/>
  <c r="R40" i="150"/>
  <c r="R39" i="150"/>
  <c r="R38" i="150"/>
  <c r="R37" i="150"/>
  <c r="R36" i="150"/>
  <c r="R35" i="150"/>
  <c r="R34" i="150"/>
  <c r="R33" i="150"/>
  <c r="R32" i="150"/>
  <c r="R31" i="150"/>
  <c r="R30" i="150"/>
  <c r="R29" i="150"/>
  <c r="R28" i="150"/>
  <c r="R27" i="150"/>
  <c r="R26" i="150"/>
  <c r="R25" i="150"/>
  <c r="R24" i="150"/>
  <c r="R23" i="150"/>
  <c r="R22" i="150"/>
  <c r="R21" i="150"/>
  <c r="R20" i="150"/>
  <c r="R19" i="150"/>
  <c r="R18" i="150"/>
  <c r="R49" i="150" s="1"/>
  <c r="G49" i="150"/>
  <c r="K18" i="150"/>
  <c r="L18" i="150" s="1"/>
  <c r="J49" i="150"/>
  <c r="V19" i="150"/>
  <c r="U19" i="150"/>
  <c r="L19" i="150"/>
  <c r="T19" i="150" s="1"/>
  <c r="S19" i="150" s="1"/>
  <c r="V20" i="150"/>
  <c r="U20" i="150"/>
  <c r="L20" i="150"/>
  <c r="T20" i="150" s="1"/>
  <c r="S20" i="150" s="1"/>
  <c r="V21" i="150"/>
  <c r="U21" i="150"/>
  <c r="L21" i="150"/>
  <c r="T21" i="150" s="1"/>
  <c r="S21" i="150" s="1"/>
  <c r="V22" i="150"/>
  <c r="U22" i="150"/>
  <c r="L22" i="150"/>
  <c r="T22" i="150" s="1"/>
  <c r="S22" i="150" s="1"/>
  <c r="V23" i="150"/>
  <c r="U23" i="150"/>
  <c r="L23" i="150"/>
  <c r="T23" i="150" s="1"/>
  <c r="S23" i="150" s="1"/>
  <c r="V24" i="150"/>
  <c r="U24" i="150"/>
  <c r="L24" i="150"/>
  <c r="T24" i="150" s="1"/>
  <c r="S24" i="150" s="1"/>
  <c r="V25" i="150"/>
  <c r="U25" i="150"/>
  <c r="L25" i="150"/>
  <c r="T25" i="150" s="1"/>
  <c r="S25" i="150" s="1"/>
  <c r="V26" i="150"/>
  <c r="U26" i="150"/>
  <c r="L26" i="150"/>
  <c r="T26" i="150" s="1"/>
  <c r="S26" i="150" s="1"/>
  <c r="V27" i="150"/>
  <c r="U27" i="150"/>
  <c r="L27" i="150"/>
  <c r="T27" i="150" s="1"/>
  <c r="S27" i="150" s="1"/>
  <c r="V28" i="150"/>
  <c r="U28" i="150"/>
  <c r="L28" i="150"/>
  <c r="T28" i="150" s="1"/>
  <c r="S28" i="150" s="1"/>
  <c r="V29" i="150"/>
  <c r="U29" i="150"/>
  <c r="L29" i="150"/>
  <c r="T29" i="150" s="1"/>
  <c r="S29" i="150" s="1"/>
  <c r="V30" i="150"/>
  <c r="U30" i="150"/>
  <c r="L30" i="150"/>
  <c r="T30" i="150" s="1"/>
  <c r="S30" i="150" s="1"/>
  <c r="V31" i="150"/>
  <c r="U31" i="150"/>
  <c r="L31" i="150"/>
  <c r="T31" i="150" s="1"/>
  <c r="S31" i="150" s="1"/>
  <c r="V32" i="150"/>
  <c r="U32" i="150"/>
  <c r="L32" i="150"/>
  <c r="T32" i="150" s="1"/>
  <c r="S32" i="150" s="1"/>
  <c r="V33" i="150"/>
  <c r="U33" i="150"/>
  <c r="L33" i="150"/>
  <c r="T33" i="150" s="1"/>
  <c r="S33" i="150" s="1"/>
  <c r="V34" i="150"/>
  <c r="U34" i="150"/>
  <c r="L34" i="150"/>
  <c r="T34" i="150" s="1"/>
  <c r="S34" i="150" s="1"/>
  <c r="V35" i="150"/>
  <c r="U35" i="150"/>
  <c r="L35" i="150"/>
  <c r="T35" i="150" s="1"/>
  <c r="S35" i="150" s="1"/>
  <c r="V36" i="150"/>
  <c r="U36" i="150"/>
  <c r="L36" i="150"/>
  <c r="T36" i="150" s="1"/>
  <c r="S36" i="150" s="1"/>
  <c r="V37" i="150"/>
  <c r="U37" i="150"/>
  <c r="L37" i="150"/>
  <c r="T37" i="150" s="1"/>
  <c r="S37" i="150" s="1"/>
  <c r="V38" i="150"/>
  <c r="U38" i="150"/>
  <c r="L38" i="150"/>
  <c r="T38" i="150" s="1"/>
  <c r="S38" i="150" s="1"/>
  <c r="V39" i="150"/>
  <c r="U39" i="150"/>
  <c r="L39" i="150"/>
  <c r="T39" i="150" s="1"/>
  <c r="S39" i="150" s="1"/>
  <c r="V40" i="150"/>
  <c r="U40" i="150"/>
  <c r="L40" i="150"/>
  <c r="T40" i="150" s="1"/>
  <c r="S40" i="150" s="1"/>
  <c r="V41" i="150"/>
  <c r="U41" i="150"/>
  <c r="L41" i="150"/>
  <c r="T41" i="150" s="1"/>
  <c r="S41" i="150" s="1"/>
  <c r="L42" i="150"/>
  <c r="T42" i="150" s="1"/>
  <c r="S42" i="150" s="1"/>
  <c r="V43" i="150"/>
  <c r="U43" i="150"/>
  <c r="L43" i="150"/>
  <c r="T43" i="150" s="1"/>
  <c r="S43" i="150" s="1"/>
  <c r="V44" i="150"/>
  <c r="U44" i="150"/>
  <c r="L44" i="150"/>
  <c r="T44" i="150" s="1"/>
  <c r="S44" i="150" s="1"/>
  <c r="V45" i="150"/>
  <c r="U45" i="150"/>
  <c r="L45" i="150"/>
  <c r="T45" i="150" s="1"/>
  <c r="S45" i="150" s="1"/>
  <c r="V46" i="150"/>
  <c r="U46" i="150"/>
  <c r="L46" i="150"/>
  <c r="T46" i="150" s="1"/>
  <c r="S46" i="150" s="1"/>
  <c r="V47" i="150"/>
  <c r="U47" i="150"/>
  <c r="L47" i="150"/>
  <c r="T47" i="150" s="1"/>
  <c r="S47" i="150" s="1"/>
  <c r="V48" i="150"/>
  <c r="U48" i="150"/>
  <c r="L48" i="150"/>
  <c r="T48" i="150" s="1"/>
  <c r="S48" i="150" s="1"/>
  <c r="H48" i="149"/>
  <c r="H47" i="149"/>
  <c r="H46" i="149"/>
  <c r="H45" i="149"/>
  <c r="H44" i="149"/>
  <c r="H43" i="149"/>
  <c r="H42" i="149"/>
  <c r="H41" i="149"/>
  <c r="H40" i="149"/>
  <c r="H39" i="149"/>
  <c r="H38" i="149"/>
  <c r="H37" i="149"/>
  <c r="H36" i="149"/>
  <c r="H35" i="149"/>
  <c r="H34" i="149"/>
  <c r="H33" i="149"/>
  <c r="H32" i="149"/>
  <c r="H31" i="149"/>
  <c r="H30" i="149"/>
  <c r="H29" i="149"/>
  <c r="H28" i="149"/>
  <c r="H27" i="149"/>
  <c r="H26" i="149"/>
  <c r="H25" i="149"/>
  <c r="H24" i="149"/>
  <c r="H23" i="149"/>
  <c r="H22" i="149"/>
  <c r="H21" i="149"/>
  <c r="H20" i="149"/>
  <c r="H19" i="149"/>
  <c r="H18" i="149"/>
  <c r="H49" i="149" s="1"/>
  <c r="P2" i="149" s="1"/>
  <c r="R48" i="149"/>
  <c r="R47" i="149"/>
  <c r="R46" i="149"/>
  <c r="R45" i="149"/>
  <c r="R44" i="149"/>
  <c r="R43" i="149"/>
  <c r="R42" i="149"/>
  <c r="K42" i="149" s="1"/>
  <c r="L42" i="149" s="1"/>
  <c r="T42" i="149" s="1"/>
  <c r="S42" i="149" s="1"/>
  <c r="R41" i="149"/>
  <c r="R40" i="149"/>
  <c r="R39" i="149"/>
  <c r="R38" i="149"/>
  <c r="R37" i="149"/>
  <c r="R36" i="149"/>
  <c r="R35" i="149"/>
  <c r="R34" i="149"/>
  <c r="R33" i="149"/>
  <c r="R32" i="149"/>
  <c r="R31" i="149"/>
  <c r="R30" i="149"/>
  <c r="R29" i="149"/>
  <c r="R28" i="149"/>
  <c r="R27" i="149"/>
  <c r="R26" i="149"/>
  <c r="R25" i="149"/>
  <c r="R24" i="149"/>
  <c r="R23" i="149"/>
  <c r="R22" i="149"/>
  <c r="R21" i="149"/>
  <c r="R20" i="149"/>
  <c r="R19" i="149"/>
  <c r="R18" i="149"/>
  <c r="R49" i="149" s="1"/>
  <c r="G49" i="149"/>
  <c r="K18" i="149"/>
  <c r="J49" i="149"/>
  <c r="L18" i="149"/>
  <c r="V19" i="149"/>
  <c r="U19" i="149"/>
  <c r="L19" i="149"/>
  <c r="T19" i="149" s="1"/>
  <c r="S19" i="149" s="1"/>
  <c r="V20" i="149"/>
  <c r="U20" i="149"/>
  <c r="L20" i="149"/>
  <c r="T20" i="149" s="1"/>
  <c r="S20" i="149" s="1"/>
  <c r="V21" i="149"/>
  <c r="U21" i="149"/>
  <c r="L21" i="149"/>
  <c r="T21" i="149" s="1"/>
  <c r="S21" i="149" s="1"/>
  <c r="V22" i="149"/>
  <c r="U22" i="149"/>
  <c r="L22" i="149"/>
  <c r="T22" i="149" s="1"/>
  <c r="S22" i="149" s="1"/>
  <c r="V23" i="149"/>
  <c r="U23" i="149"/>
  <c r="L23" i="149"/>
  <c r="T23" i="149" s="1"/>
  <c r="S23" i="149" s="1"/>
  <c r="V24" i="149"/>
  <c r="U24" i="149"/>
  <c r="L24" i="149"/>
  <c r="T24" i="149" s="1"/>
  <c r="S24" i="149" s="1"/>
  <c r="V25" i="149"/>
  <c r="U25" i="149"/>
  <c r="L25" i="149"/>
  <c r="T25" i="149" s="1"/>
  <c r="S25" i="149" s="1"/>
  <c r="V26" i="149"/>
  <c r="U26" i="149"/>
  <c r="L26" i="149"/>
  <c r="T26" i="149" s="1"/>
  <c r="S26" i="149" s="1"/>
  <c r="V27" i="149"/>
  <c r="U27" i="149"/>
  <c r="L27" i="149"/>
  <c r="T27" i="149" s="1"/>
  <c r="S27" i="149" s="1"/>
  <c r="V28" i="149"/>
  <c r="U28" i="149"/>
  <c r="L28" i="149"/>
  <c r="T28" i="149" s="1"/>
  <c r="S28" i="149" s="1"/>
  <c r="V29" i="149"/>
  <c r="U29" i="149"/>
  <c r="L29" i="149"/>
  <c r="T29" i="149" s="1"/>
  <c r="S29" i="149" s="1"/>
  <c r="V30" i="149"/>
  <c r="U30" i="149"/>
  <c r="L30" i="149"/>
  <c r="T30" i="149" s="1"/>
  <c r="S30" i="149" s="1"/>
  <c r="V31" i="149"/>
  <c r="U31" i="149"/>
  <c r="L31" i="149"/>
  <c r="T31" i="149" s="1"/>
  <c r="S31" i="149" s="1"/>
  <c r="V32" i="149"/>
  <c r="U32" i="149"/>
  <c r="L32" i="149"/>
  <c r="T32" i="149" s="1"/>
  <c r="S32" i="149" s="1"/>
  <c r="V33" i="149"/>
  <c r="U33" i="149"/>
  <c r="L33" i="149"/>
  <c r="T33" i="149" s="1"/>
  <c r="S33" i="149" s="1"/>
  <c r="V34" i="149"/>
  <c r="U34" i="149"/>
  <c r="L34" i="149"/>
  <c r="T34" i="149" s="1"/>
  <c r="S34" i="149" s="1"/>
  <c r="V35" i="149"/>
  <c r="U35" i="149"/>
  <c r="L35" i="149"/>
  <c r="T35" i="149" s="1"/>
  <c r="S35" i="149" s="1"/>
  <c r="V36" i="149"/>
  <c r="U36" i="149"/>
  <c r="L36" i="149"/>
  <c r="T36" i="149" s="1"/>
  <c r="S36" i="149" s="1"/>
  <c r="V37" i="149"/>
  <c r="U37" i="149"/>
  <c r="L37" i="149"/>
  <c r="T37" i="149" s="1"/>
  <c r="S37" i="149" s="1"/>
  <c r="V38" i="149"/>
  <c r="U38" i="149"/>
  <c r="L38" i="149"/>
  <c r="T38" i="149" s="1"/>
  <c r="S38" i="149" s="1"/>
  <c r="V39" i="149"/>
  <c r="U39" i="149"/>
  <c r="L39" i="149"/>
  <c r="T39" i="149" s="1"/>
  <c r="S39" i="149" s="1"/>
  <c r="V40" i="149"/>
  <c r="U40" i="149"/>
  <c r="L40" i="149"/>
  <c r="T40" i="149" s="1"/>
  <c r="S40" i="149" s="1"/>
  <c r="V41" i="149"/>
  <c r="U41" i="149"/>
  <c r="L41" i="149"/>
  <c r="T41" i="149" s="1"/>
  <c r="S41" i="149" s="1"/>
  <c r="V43" i="149"/>
  <c r="U43" i="149"/>
  <c r="L43" i="149"/>
  <c r="T43" i="149" s="1"/>
  <c r="S43" i="149" s="1"/>
  <c r="V44" i="149"/>
  <c r="U44" i="149"/>
  <c r="L44" i="149"/>
  <c r="T44" i="149" s="1"/>
  <c r="S44" i="149" s="1"/>
  <c r="V45" i="149"/>
  <c r="U45" i="149"/>
  <c r="L45" i="149"/>
  <c r="T45" i="149" s="1"/>
  <c r="S45" i="149" s="1"/>
  <c r="V46" i="149"/>
  <c r="U46" i="149"/>
  <c r="L46" i="149"/>
  <c r="T46" i="149" s="1"/>
  <c r="S46" i="149" s="1"/>
  <c r="V47" i="149"/>
  <c r="U47" i="149"/>
  <c r="L47" i="149"/>
  <c r="T47" i="149" s="1"/>
  <c r="S47" i="149" s="1"/>
  <c r="V48" i="149"/>
  <c r="U48" i="149"/>
  <c r="L48" i="149"/>
  <c r="T48" i="149" s="1"/>
  <c r="S48" i="149" s="1"/>
  <c r="H48" i="148"/>
  <c r="H47" i="148"/>
  <c r="H46" i="148"/>
  <c r="H45" i="148"/>
  <c r="H44" i="148"/>
  <c r="H43" i="148"/>
  <c r="H42" i="148"/>
  <c r="H41" i="148"/>
  <c r="H40" i="148"/>
  <c r="H39" i="148"/>
  <c r="H38" i="148"/>
  <c r="H37" i="148"/>
  <c r="H36" i="148"/>
  <c r="H35" i="148"/>
  <c r="H34" i="148"/>
  <c r="H33" i="148"/>
  <c r="H32" i="148"/>
  <c r="H31" i="148"/>
  <c r="H30" i="148"/>
  <c r="H29" i="148"/>
  <c r="H28" i="148"/>
  <c r="H27" i="148"/>
  <c r="H26" i="148"/>
  <c r="H25" i="148"/>
  <c r="H24" i="148"/>
  <c r="H23" i="148"/>
  <c r="H22" i="148"/>
  <c r="H21" i="148"/>
  <c r="H20" i="148"/>
  <c r="H19" i="148"/>
  <c r="H18" i="148"/>
  <c r="H49" i="148" s="1"/>
  <c r="P2" i="148" s="1"/>
  <c r="R48" i="148"/>
  <c r="R47" i="148"/>
  <c r="R46" i="148"/>
  <c r="R45" i="148"/>
  <c r="R44" i="148"/>
  <c r="R43" i="148"/>
  <c r="R42" i="148"/>
  <c r="K42" i="148" s="1"/>
  <c r="R41" i="148"/>
  <c r="R40" i="148"/>
  <c r="R39" i="148"/>
  <c r="R38" i="148"/>
  <c r="R37" i="148"/>
  <c r="R36" i="148"/>
  <c r="R35" i="148"/>
  <c r="R34" i="148"/>
  <c r="R33" i="148"/>
  <c r="R32" i="148"/>
  <c r="R31" i="148"/>
  <c r="R30" i="148"/>
  <c r="R29" i="148"/>
  <c r="R28" i="148"/>
  <c r="R27" i="148"/>
  <c r="R26" i="148"/>
  <c r="R25" i="148"/>
  <c r="R24" i="148"/>
  <c r="R23" i="148"/>
  <c r="R22" i="148"/>
  <c r="R21" i="148"/>
  <c r="R20" i="148"/>
  <c r="R19" i="148"/>
  <c r="R18" i="148"/>
  <c r="R49" i="148" s="1"/>
  <c r="G49" i="148"/>
  <c r="K18" i="148"/>
  <c r="L18" i="148" s="1"/>
  <c r="J49" i="148"/>
  <c r="V19" i="148"/>
  <c r="U19" i="148"/>
  <c r="L19" i="148"/>
  <c r="T19" i="148" s="1"/>
  <c r="S19" i="148" s="1"/>
  <c r="V20" i="148"/>
  <c r="U20" i="148"/>
  <c r="L20" i="148"/>
  <c r="T20" i="148" s="1"/>
  <c r="S20" i="148" s="1"/>
  <c r="V21" i="148"/>
  <c r="U21" i="148"/>
  <c r="L21" i="148"/>
  <c r="T21" i="148" s="1"/>
  <c r="S21" i="148" s="1"/>
  <c r="V22" i="148"/>
  <c r="U22" i="148"/>
  <c r="L22" i="148"/>
  <c r="T22" i="148" s="1"/>
  <c r="S22" i="148" s="1"/>
  <c r="V23" i="148"/>
  <c r="U23" i="148"/>
  <c r="L23" i="148"/>
  <c r="T23" i="148" s="1"/>
  <c r="S23" i="148" s="1"/>
  <c r="V24" i="148"/>
  <c r="U24" i="148"/>
  <c r="L24" i="148"/>
  <c r="T24" i="148" s="1"/>
  <c r="S24" i="148" s="1"/>
  <c r="V25" i="148"/>
  <c r="U25" i="148"/>
  <c r="L25" i="148"/>
  <c r="T25" i="148" s="1"/>
  <c r="S25" i="148" s="1"/>
  <c r="V26" i="148"/>
  <c r="U26" i="148"/>
  <c r="L26" i="148"/>
  <c r="T26" i="148" s="1"/>
  <c r="S26" i="148" s="1"/>
  <c r="V27" i="148"/>
  <c r="U27" i="148"/>
  <c r="L27" i="148"/>
  <c r="T27" i="148" s="1"/>
  <c r="S27" i="148" s="1"/>
  <c r="V28" i="148"/>
  <c r="U28" i="148"/>
  <c r="L28" i="148"/>
  <c r="T28" i="148" s="1"/>
  <c r="S28" i="148" s="1"/>
  <c r="V29" i="148"/>
  <c r="U29" i="148"/>
  <c r="L29" i="148"/>
  <c r="T29" i="148" s="1"/>
  <c r="S29" i="148" s="1"/>
  <c r="V30" i="148"/>
  <c r="U30" i="148"/>
  <c r="L30" i="148"/>
  <c r="T30" i="148" s="1"/>
  <c r="S30" i="148" s="1"/>
  <c r="V31" i="148"/>
  <c r="U31" i="148"/>
  <c r="L31" i="148"/>
  <c r="T31" i="148" s="1"/>
  <c r="S31" i="148" s="1"/>
  <c r="V32" i="148"/>
  <c r="U32" i="148"/>
  <c r="L32" i="148"/>
  <c r="T32" i="148" s="1"/>
  <c r="S32" i="148" s="1"/>
  <c r="V33" i="148"/>
  <c r="U33" i="148"/>
  <c r="L33" i="148"/>
  <c r="T33" i="148" s="1"/>
  <c r="S33" i="148" s="1"/>
  <c r="V34" i="148"/>
  <c r="U34" i="148"/>
  <c r="L34" i="148"/>
  <c r="T34" i="148" s="1"/>
  <c r="S34" i="148" s="1"/>
  <c r="V35" i="148"/>
  <c r="U35" i="148"/>
  <c r="L35" i="148"/>
  <c r="T35" i="148" s="1"/>
  <c r="S35" i="148" s="1"/>
  <c r="V36" i="148"/>
  <c r="U36" i="148"/>
  <c r="L36" i="148"/>
  <c r="T36" i="148" s="1"/>
  <c r="S36" i="148" s="1"/>
  <c r="V37" i="148"/>
  <c r="U37" i="148"/>
  <c r="L37" i="148"/>
  <c r="T37" i="148" s="1"/>
  <c r="S37" i="148" s="1"/>
  <c r="V38" i="148"/>
  <c r="U38" i="148"/>
  <c r="L38" i="148"/>
  <c r="T38" i="148" s="1"/>
  <c r="S38" i="148" s="1"/>
  <c r="V39" i="148"/>
  <c r="U39" i="148"/>
  <c r="L39" i="148"/>
  <c r="T39" i="148" s="1"/>
  <c r="S39" i="148" s="1"/>
  <c r="V40" i="148"/>
  <c r="U40" i="148"/>
  <c r="L40" i="148"/>
  <c r="T40" i="148" s="1"/>
  <c r="S40" i="148" s="1"/>
  <c r="V41" i="148"/>
  <c r="U41" i="148"/>
  <c r="L41" i="148"/>
  <c r="T41" i="148" s="1"/>
  <c r="S41" i="148" s="1"/>
  <c r="L42" i="148"/>
  <c r="T42" i="148" s="1"/>
  <c r="S42" i="148" s="1"/>
  <c r="V43" i="148"/>
  <c r="U43" i="148"/>
  <c r="L43" i="148"/>
  <c r="T43" i="148" s="1"/>
  <c r="S43" i="148" s="1"/>
  <c r="V44" i="148"/>
  <c r="U44" i="148"/>
  <c r="L44" i="148"/>
  <c r="T44" i="148" s="1"/>
  <c r="S44" i="148" s="1"/>
  <c r="V45" i="148"/>
  <c r="U45" i="148"/>
  <c r="L45" i="148"/>
  <c r="T45" i="148" s="1"/>
  <c r="S45" i="148" s="1"/>
  <c r="V46" i="148"/>
  <c r="U46" i="148"/>
  <c r="L46" i="148"/>
  <c r="T46" i="148" s="1"/>
  <c r="S46" i="148" s="1"/>
  <c r="V47" i="148"/>
  <c r="U47" i="148"/>
  <c r="L47" i="148"/>
  <c r="T47" i="148" s="1"/>
  <c r="S47" i="148" s="1"/>
  <c r="V48" i="148"/>
  <c r="U48" i="148"/>
  <c r="L48" i="148"/>
  <c r="T48" i="148" s="1"/>
  <c r="S48" i="148" s="1"/>
  <c r="H48" i="147"/>
  <c r="H47" i="147"/>
  <c r="H46" i="147"/>
  <c r="H45" i="147"/>
  <c r="H44" i="147"/>
  <c r="H43" i="147"/>
  <c r="H42" i="147"/>
  <c r="H41" i="147"/>
  <c r="H40" i="147"/>
  <c r="H39" i="147"/>
  <c r="H38" i="147"/>
  <c r="H37" i="147"/>
  <c r="H36" i="147"/>
  <c r="H35" i="147"/>
  <c r="H34" i="147"/>
  <c r="H33" i="147"/>
  <c r="H32" i="147"/>
  <c r="H31" i="147"/>
  <c r="H30" i="147"/>
  <c r="H29" i="147"/>
  <c r="H28" i="147"/>
  <c r="H27" i="147"/>
  <c r="H26" i="147"/>
  <c r="H25" i="147"/>
  <c r="H24" i="147"/>
  <c r="H23" i="147"/>
  <c r="H22" i="147"/>
  <c r="H21" i="147"/>
  <c r="H20" i="147"/>
  <c r="H19" i="147"/>
  <c r="H18" i="147"/>
  <c r="H49" i="147" s="1"/>
  <c r="P2" i="147" s="1"/>
  <c r="R48" i="147"/>
  <c r="R47" i="147"/>
  <c r="R46" i="147"/>
  <c r="R45" i="147"/>
  <c r="R44" i="147"/>
  <c r="R43" i="147"/>
  <c r="R42" i="147"/>
  <c r="K42" i="147" s="1"/>
  <c r="R41" i="147"/>
  <c r="R40" i="147"/>
  <c r="R39" i="147"/>
  <c r="R38" i="147"/>
  <c r="R37" i="147"/>
  <c r="R36" i="147"/>
  <c r="R35" i="147"/>
  <c r="R34" i="147"/>
  <c r="R33" i="147"/>
  <c r="R32" i="147"/>
  <c r="R31" i="147"/>
  <c r="R30" i="147"/>
  <c r="R29" i="147"/>
  <c r="R28" i="147"/>
  <c r="R27" i="147"/>
  <c r="R26" i="147"/>
  <c r="R25" i="147"/>
  <c r="R24" i="147"/>
  <c r="R23" i="147"/>
  <c r="R22" i="147"/>
  <c r="R21" i="147"/>
  <c r="R20" i="147"/>
  <c r="R19" i="147"/>
  <c r="R18" i="147"/>
  <c r="R49" i="147" s="1"/>
  <c r="G49" i="147"/>
  <c r="K18" i="147"/>
  <c r="L18" i="147" s="1"/>
  <c r="J49" i="147"/>
  <c r="V19" i="147"/>
  <c r="U19" i="147"/>
  <c r="L19" i="147"/>
  <c r="T19" i="147" s="1"/>
  <c r="S19" i="147" s="1"/>
  <c r="V20" i="147"/>
  <c r="U20" i="147"/>
  <c r="L20" i="147"/>
  <c r="T20" i="147" s="1"/>
  <c r="S20" i="147" s="1"/>
  <c r="V21" i="147"/>
  <c r="U21" i="147"/>
  <c r="L21" i="147"/>
  <c r="T21" i="147" s="1"/>
  <c r="S21" i="147" s="1"/>
  <c r="V22" i="147"/>
  <c r="U22" i="147"/>
  <c r="L22" i="147"/>
  <c r="T22" i="147" s="1"/>
  <c r="S22" i="147" s="1"/>
  <c r="V23" i="147"/>
  <c r="U23" i="147"/>
  <c r="L23" i="147"/>
  <c r="T23" i="147" s="1"/>
  <c r="S23" i="147" s="1"/>
  <c r="V24" i="147"/>
  <c r="U24" i="147"/>
  <c r="L24" i="147"/>
  <c r="T24" i="147" s="1"/>
  <c r="S24" i="147" s="1"/>
  <c r="V25" i="147"/>
  <c r="U25" i="147"/>
  <c r="L25" i="147"/>
  <c r="T25" i="147" s="1"/>
  <c r="S25" i="147" s="1"/>
  <c r="V26" i="147"/>
  <c r="U26" i="147"/>
  <c r="L26" i="147"/>
  <c r="T26" i="147" s="1"/>
  <c r="S26" i="147" s="1"/>
  <c r="V27" i="147"/>
  <c r="U27" i="147"/>
  <c r="L27" i="147"/>
  <c r="T27" i="147" s="1"/>
  <c r="S27" i="147" s="1"/>
  <c r="V28" i="147"/>
  <c r="U28" i="147"/>
  <c r="L28" i="147"/>
  <c r="T28" i="147" s="1"/>
  <c r="S28" i="147" s="1"/>
  <c r="V29" i="147"/>
  <c r="U29" i="147"/>
  <c r="L29" i="147"/>
  <c r="T29" i="147" s="1"/>
  <c r="S29" i="147" s="1"/>
  <c r="V30" i="147"/>
  <c r="U30" i="147"/>
  <c r="L30" i="147"/>
  <c r="T30" i="147" s="1"/>
  <c r="S30" i="147" s="1"/>
  <c r="V31" i="147"/>
  <c r="U31" i="147"/>
  <c r="L31" i="147"/>
  <c r="T31" i="147" s="1"/>
  <c r="S31" i="147" s="1"/>
  <c r="V32" i="147"/>
  <c r="U32" i="147"/>
  <c r="L32" i="147"/>
  <c r="T32" i="147" s="1"/>
  <c r="S32" i="147" s="1"/>
  <c r="V33" i="147"/>
  <c r="U33" i="147"/>
  <c r="L33" i="147"/>
  <c r="T33" i="147" s="1"/>
  <c r="S33" i="147" s="1"/>
  <c r="V34" i="147"/>
  <c r="U34" i="147"/>
  <c r="L34" i="147"/>
  <c r="T34" i="147" s="1"/>
  <c r="S34" i="147" s="1"/>
  <c r="V35" i="147"/>
  <c r="U35" i="147"/>
  <c r="L35" i="147"/>
  <c r="T35" i="147" s="1"/>
  <c r="S35" i="147" s="1"/>
  <c r="V36" i="147"/>
  <c r="U36" i="147"/>
  <c r="L36" i="147"/>
  <c r="T36" i="147" s="1"/>
  <c r="S36" i="147" s="1"/>
  <c r="V37" i="147"/>
  <c r="U37" i="147"/>
  <c r="L37" i="147"/>
  <c r="T37" i="147" s="1"/>
  <c r="S37" i="147" s="1"/>
  <c r="V38" i="147"/>
  <c r="U38" i="147"/>
  <c r="L38" i="147"/>
  <c r="T38" i="147" s="1"/>
  <c r="S38" i="147" s="1"/>
  <c r="V39" i="147"/>
  <c r="U39" i="147"/>
  <c r="L39" i="147"/>
  <c r="T39" i="147" s="1"/>
  <c r="S39" i="147" s="1"/>
  <c r="V40" i="147"/>
  <c r="U40" i="147"/>
  <c r="L40" i="147"/>
  <c r="T40" i="147" s="1"/>
  <c r="S40" i="147" s="1"/>
  <c r="V41" i="147"/>
  <c r="U41" i="147"/>
  <c r="L41" i="147"/>
  <c r="T41" i="147" s="1"/>
  <c r="S41" i="147" s="1"/>
  <c r="L42" i="147"/>
  <c r="T42" i="147" s="1"/>
  <c r="S42" i="147" s="1"/>
  <c r="V43" i="147"/>
  <c r="U43" i="147"/>
  <c r="L43" i="147"/>
  <c r="T43" i="147" s="1"/>
  <c r="S43" i="147" s="1"/>
  <c r="V44" i="147"/>
  <c r="U44" i="147"/>
  <c r="L44" i="147"/>
  <c r="T44" i="147" s="1"/>
  <c r="S44" i="147" s="1"/>
  <c r="V45" i="147"/>
  <c r="U45" i="147"/>
  <c r="L45" i="147"/>
  <c r="T45" i="147" s="1"/>
  <c r="S45" i="147" s="1"/>
  <c r="V46" i="147"/>
  <c r="U46" i="147"/>
  <c r="L46" i="147"/>
  <c r="T46" i="147" s="1"/>
  <c r="S46" i="147" s="1"/>
  <c r="V47" i="147"/>
  <c r="U47" i="147"/>
  <c r="L47" i="147"/>
  <c r="T47" i="147" s="1"/>
  <c r="S47" i="147" s="1"/>
  <c r="V48" i="147"/>
  <c r="U48" i="147"/>
  <c r="L48" i="147"/>
  <c r="T48" i="147" s="1"/>
  <c r="S48" i="147" s="1"/>
  <c r="H48" i="146"/>
  <c r="H47" i="146"/>
  <c r="H46" i="146"/>
  <c r="H45" i="146"/>
  <c r="H44" i="146"/>
  <c r="H43" i="146"/>
  <c r="H42" i="146"/>
  <c r="H41" i="146"/>
  <c r="H40" i="146"/>
  <c r="H39" i="146"/>
  <c r="H38" i="146"/>
  <c r="H37" i="146"/>
  <c r="H36" i="146"/>
  <c r="H35" i="146"/>
  <c r="H34" i="146"/>
  <c r="H33" i="146"/>
  <c r="H32" i="146"/>
  <c r="H31" i="146"/>
  <c r="H30" i="146"/>
  <c r="H29" i="146"/>
  <c r="H28" i="146"/>
  <c r="H27" i="146"/>
  <c r="H26" i="146"/>
  <c r="H25" i="146"/>
  <c r="H24" i="146"/>
  <c r="H23" i="146"/>
  <c r="H22" i="146"/>
  <c r="H21" i="146"/>
  <c r="H20" i="146"/>
  <c r="H19" i="146"/>
  <c r="H18" i="146"/>
  <c r="H49" i="146" s="1"/>
  <c r="P2" i="146" s="1"/>
  <c r="R48" i="146"/>
  <c r="R47" i="146"/>
  <c r="R46" i="146"/>
  <c r="R45" i="146"/>
  <c r="R44" i="146"/>
  <c r="R43" i="146"/>
  <c r="R42" i="146"/>
  <c r="K42" i="146" s="1"/>
  <c r="L42" i="146" s="1"/>
  <c r="T42" i="146" s="1"/>
  <c r="S42" i="146" s="1"/>
  <c r="R41" i="146"/>
  <c r="R40" i="146"/>
  <c r="R39" i="146"/>
  <c r="R38" i="146"/>
  <c r="R37" i="146"/>
  <c r="R36" i="146"/>
  <c r="R35" i="146"/>
  <c r="R34" i="146"/>
  <c r="R33" i="146"/>
  <c r="R32" i="146"/>
  <c r="R31" i="146"/>
  <c r="R30" i="146"/>
  <c r="R29" i="146"/>
  <c r="R28" i="146"/>
  <c r="R27" i="146"/>
  <c r="R26" i="146"/>
  <c r="R25" i="146"/>
  <c r="R24" i="146"/>
  <c r="R23" i="146"/>
  <c r="R22" i="146"/>
  <c r="R21" i="146"/>
  <c r="R20" i="146"/>
  <c r="R19" i="146"/>
  <c r="R18" i="146"/>
  <c r="R49" i="146" s="1"/>
  <c r="G49" i="146"/>
  <c r="K18" i="146"/>
  <c r="J49" i="146"/>
  <c r="L18" i="146"/>
  <c r="V19" i="146"/>
  <c r="U19" i="146"/>
  <c r="L19" i="146"/>
  <c r="T19" i="146" s="1"/>
  <c r="S19" i="146" s="1"/>
  <c r="V20" i="146"/>
  <c r="U20" i="146"/>
  <c r="L20" i="146"/>
  <c r="T20" i="146" s="1"/>
  <c r="S20" i="146" s="1"/>
  <c r="V21" i="146"/>
  <c r="U21" i="146"/>
  <c r="L21" i="146"/>
  <c r="T21" i="146" s="1"/>
  <c r="S21" i="146" s="1"/>
  <c r="V22" i="146"/>
  <c r="U22" i="146"/>
  <c r="L22" i="146"/>
  <c r="T22" i="146" s="1"/>
  <c r="S22" i="146" s="1"/>
  <c r="V23" i="146"/>
  <c r="U23" i="146"/>
  <c r="L23" i="146"/>
  <c r="T23" i="146" s="1"/>
  <c r="S23" i="146" s="1"/>
  <c r="V24" i="146"/>
  <c r="U24" i="146"/>
  <c r="L24" i="146"/>
  <c r="T24" i="146" s="1"/>
  <c r="S24" i="146" s="1"/>
  <c r="V25" i="146"/>
  <c r="U25" i="146"/>
  <c r="L25" i="146"/>
  <c r="T25" i="146" s="1"/>
  <c r="S25" i="146" s="1"/>
  <c r="V26" i="146"/>
  <c r="U26" i="146"/>
  <c r="L26" i="146"/>
  <c r="T26" i="146" s="1"/>
  <c r="S26" i="146" s="1"/>
  <c r="V27" i="146"/>
  <c r="U27" i="146"/>
  <c r="L27" i="146"/>
  <c r="T27" i="146" s="1"/>
  <c r="S27" i="146" s="1"/>
  <c r="V28" i="146"/>
  <c r="U28" i="146"/>
  <c r="L28" i="146"/>
  <c r="T28" i="146" s="1"/>
  <c r="S28" i="146" s="1"/>
  <c r="V29" i="146"/>
  <c r="U29" i="146"/>
  <c r="L29" i="146"/>
  <c r="T29" i="146" s="1"/>
  <c r="S29" i="146" s="1"/>
  <c r="V30" i="146"/>
  <c r="U30" i="146"/>
  <c r="L30" i="146"/>
  <c r="T30" i="146" s="1"/>
  <c r="S30" i="146" s="1"/>
  <c r="V31" i="146"/>
  <c r="U31" i="146"/>
  <c r="L31" i="146"/>
  <c r="T31" i="146" s="1"/>
  <c r="S31" i="146" s="1"/>
  <c r="V32" i="146"/>
  <c r="U32" i="146"/>
  <c r="L32" i="146"/>
  <c r="T32" i="146" s="1"/>
  <c r="S32" i="146" s="1"/>
  <c r="V33" i="146"/>
  <c r="U33" i="146"/>
  <c r="L33" i="146"/>
  <c r="T33" i="146" s="1"/>
  <c r="S33" i="146" s="1"/>
  <c r="V34" i="146"/>
  <c r="U34" i="146"/>
  <c r="L34" i="146"/>
  <c r="T34" i="146" s="1"/>
  <c r="S34" i="146" s="1"/>
  <c r="V35" i="146"/>
  <c r="U35" i="146"/>
  <c r="L35" i="146"/>
  <c r="T35" i="146" s="1"/>
  <c r="S35" i="146" s="1"/>
  <c r="V36" i="146"/>
  <c r="U36" i="146"/>
  <c r="L36" i="146"/>
  <c r="T36" i="146" s="1"/>
  <c r="S36" i="146" s="1"/>
  <c r="V37" i="146"/>
  <c r="U37" i="146"/>
  <c r="L37" i="146"/>
  <c r="T37" i="146" s="1"/>
  <c r="S37" i="146" s="1"/>
  <c r="V38" i="146"/>
  <c r="U38" i="146"/>
  <c r="L38" i="146"/>
  <c r="T38" i="146" s="1"/>
  <c r="S38" i="146" s="1"/>
  <c r="V39" i="146"/>
  <c r="U39" i="146"/>
  <c r="L39" i="146"/>
  <c r="T39" i="146" s="1"/>
  <c r="S39" i="146" s="1"/>
  <c r="V40" i="146"/>
  <c r="U40" i="146"/>
  <c r="L40" i="146"/>
  <c r="T40" i="146" s="1"/>
  <c r="S40" i="146" s="1"/>
  <c r="V41" i="146"/>
  <c r="U41" i="146"/>
  <c r="L41" i="146"/>
  <c r="T41" i="146" s="1"/>
  <c r="S41" i="146" s="1"/>
  <c r="V43" i="146"/>
  <c r="U43" i="146"/>
  <c r="L43" i="146"/>
  <c r="T43" i="146" s="1"/>
  <c r="S43" i="146" s="1"/>
  <c r="V44" i="146"/>
  <c r="U44" i="146"/>
  <c r="L44" i="146"/>
  <c r="T44" i="146" s="1"/>
  <c r="S44" i="146" s="1"/>
  <c r="V45" i="146"/>
  <c r="U45" i="146"/>
  <c r="L45" i="146"/>
  <c r="T45" i="146" s="1"/>
  <c r="S45" i="146" s="1"/>
  <c r="V46" i="146"/>
  <c r="U46" i="146"/>
  <c r="L46" i="146"/>
  <c r="T46" i="146" s="1"/>
  <c r="S46" i="146" s="1"/>
  <c r="V47" i="146"/>
  <c r="U47" i="146"/>
  <c r="L47" i="146"/>
  <c r="T47" i="146" s="1"/>
  <c r="S47" i="146" s="1"/>
  <c r="V48" i="146"/>
  <c r="U48" i="146"/>
  <c r="L48" i="146"/>
  <c r="T48" i="146" s="1"/>
  <c r="S48" i="146" s="1"/>
  <c r="H48" i="145"/>
  <c r="H47" i="145"/>
  <c r="H46" i="145"/>
  <c r="H45" i="145"/>
  <c r="H44" i="145"/>
  <c r="H43" i="145"/>
  <c r="H42" i="145"/>
  <c r="H41" i="145"/>
  <c r="H40" i="145"/>
  <c r="H39" i="145"/>
  <c r="H38" i="145"/>
  <c r="H37" i="145"/>
  <c r="H36" i="145"/>
  <c r="H35" i="145"/>
  <c r="H34" i="145"/>
  <c r="H33" i="145"/>
  <c r="H32" i="145"/>
  <c r="H31" i="145"/>
  <c r="H30" i="145"/>
  <c r="H29" i="145"/>
  <c r="H28" i="145"/>
  <c r="H27" i="145"/>
  <c r="H26" i="145"/>
  <c r="H25" i="145"/>
  <c r="H24" i="145"/>
  <c r="H23" i="145"/>
  <c r="H22" i="145"/>
  <c r="H21" i="145"/>
  <c r="H20" i="145"/>
  <c r="H19" i="145"/>
  <c r="H18" i="145"/>
  <c r="H49" i="145" s="1"/>
  <c r="P2" i="145" s="1"/>
  <c r="R48" i="145"/>
  <c r="R47" i="145"/>
  <c r="R46" i="145"/>
  <c r="R45" i="145"/>
  <c r="R44" i="145"/>
  <c r="R43" i="145"/>
  <c r="R42" i="145"/>
  <c r="K42" i="145" s="1"/>
  <c r="R41" i="145"/>
  <c r="R40" i="145"/>
  <c r="R39" i="145"/>
  <c r="R38" i="145"/>
  <c r="R37" i="145"/>
  <c r="R36" i="145"/>
  <c r="R35" i="145"/>
  <c r="R34" i="145"/>
  <c r="R33" i="145"/>
  <c r="R32" i="145"/>
  <c r="R31" i="145"/>
  <c r="R30" i="145"/>
  <c r="R29" i="145"/>
  <c r="R28" i="145"/>
  <c r="R27" i="145"/>
  <c r="R26" i="145"/>
  <c r="R25" i="145"/>
  <c r="R24" i="145"/>
  <c r="R23" i="145"/>
  <c r="R22" i="145"/>
  <c r="R21" i="145"/>
  <c r="R20" i="145"/>
  <c r="R19" i="145"/>
  <c r="R18" i="145"/>
  <c r="R49" i="145" s="1"/>
  <c r="G49" i="145"/>
  <c r="K18" i="145"/>
  <c r="L18" i="145" s="1"/>
  <c r="J49" i="145"/>
  <c r="V19" i="145"/>
  <c r="U19" i="145"/>
  <c r="L19" i="145"/>
  <c r="T19" i="145" s="1"/>
  <c r="S19" i="145" s="1"/>
  <c r="V20" i="145"/>
  <c r="U20" i="145"/>
  <c r="L20" i="145"/>
  <c r="T20" i="145" s="1"/>
  <c r="S20" i="145" s="1"/>
  <c r="V21" i="145"/>
  <c r="U21" i="145"/>
  <c r="L21" i="145"/>
  <c r="T21" i="145" s="1"/>
  <c r="S21" i="145" s="1"/>
  <c r="V22" i="145"/>
  <c r="U22" i="145"/>
  <c r="L22" i="145"/>
  <c r="T22" i="145" s="1"/>
  <c r="S22" i="145" s="1"/>
  <c r="V23" i="145"/>
  <c r="U23" i="145"/>
  <c r="L23" i="145"/>
  <c r="T23" i="145" s="1"/>
  <c r="S23" i="145" s="1"/>
  <c r="V24" i="145"/>
  <c r="U24" i="145"/>
  <c r="L24" i="145"/>
  <c r="T24" i="145" s="1"/>
  <c r="S24" i="145" s="1"/>
  <c r="V25" i="145"/>
  <c r="U25" i="145"/>
  <c r="L25" i="145"/>
  <c r="T25" i="145" s="1"/>
  <c r="S25" i="145" s="1"/>
  <c r="V26" i="145"/>
  <c r="U26" i="145"/>
  <c r="L26" i="145"/>
  <c r="T26" i="145" s="1"/>
  <c r="S26" i="145" s="1"/>
  <c r="V27" i="145"/>
  <c r="U27" i="145"/>
  <c r="L27" i="145"/>
  <c r="T27" i="145" s="1"/>
  <c r="S27" i="145" s="1"/>
  <c r="V28" i="145"/>
  <c r="U28" i="145"/>
  <c r="L28" i="145"/>
  <c r="T28" i="145" s="1"/>
  <c r="S28" i="145" s="1"/>
  <c r="V29" i="145"/>
  <c r="U29" i="145"/>
  <c r="L29" i="145"/>
  <c r="T29" i="145" s="1"/>
  <c r="S29" i="145" s="1"/>
  <c r="V30" i="145"/>
  <c r="U30" i="145"/>
  <c r="L30" i="145"/>
  <c r="T30" i="145" s="1"/>
  <c r="S30" i="145" s="1"/>
  <c r="V31" i="145"/>
  <c r="U31" i="145"/>
  <c r="L31" i="145"/>
  <c r="T31" i="145" s="1"/>
  <c r="S31" i="145" s="1"/>
  <c r="V32" i="145"/>
  <c r="U32" i="145"/>
  <c r="L32" i="145"/>
  <c r="T32" i="145" s="1"/>
  <c r="S32" i="145" s="1"/>
  <c r="V33" i="145"/>
  <c r="U33" i="145"/>
  <c r="L33" i="145"/>
  <c r="T33" i="145" s="1"/>
  <c r="S33" i="145" s="1"/>
  <c r="V34" i="145"/>
  <c r="U34" i="145"/>
  <c r="L34" i="145"/>
  <c r="T34" i="145" s="1"/>
  <c r="S34" i="145" s="1"/>
  <c r="V35" i="145"/>
  <c r="U35" i="145"/>
  <c r="L35" i="145"/>
  <c r="T35" i="145" s="1"/>
  <c r="S35" i="145" s="1"/>
  <c r="V36" i="145"/>
  <c r="U36" i="145"/>
  <c r="L36" i="145"/>
  <c r="T36" i="145" s="1"/>
  <c r="S36" i="145" s="1"/>
  <c r="V37" i="145"/>
  <c r="U37" i="145"/>
  <c r="L37" i="145"/>
  <c r="T37" i="145" s="1"/>
  <c r="S37" i="145" s="1"/>
  <c r="V38" i="145"/>
  <c r="U38" i="145"/>
  <c r="L38" i="145"/>
  <c r="T38" i="145" s="1"/>
  <c r="S38" i="145" s="1"/>
  <c r="V39" i="145"/>
  <c r="U39" i="145"/>
  <c r="L39" i="145"/>
  <c r="T39" i="145" s="1"/>
  <c r="S39" i="145" s="1"/>
  <c r="V40" i="145"/>
  <c r="U40" i="145"/>
  <c r="L40" i="145"/>
  <c r="T40" i="145" s="1"/>
  <c r="S40" i="145" s="1"/>
  <c r="V41" i="145"/>
  <c r="U41" i="145"/>
  <c r="L41" i="145"/>
  <c r="T41" i="145" s="1"/>
  <c r="S41" i="145" s="1"/>
  <c r="L42" i="145"/>
  <c r="T42" i="145" s="1"/>
  <c r="S42" i="145" s="1"/>
  <c r="V43" i="145"/>
  <c r="U43" i="145"/>
  <c r="L43" i="145"/>
  <c r="T43" i="145" s="1"/>
  <c r="S43" i="145" s="1"/>
  <c r="V44" i="145"/>
  <c r="U44" i="145"/>
  <c r="L44" i="145"/>
  <c r="T44" i="145" s="1"/>
  <c r="S44" i="145" s="1"/>
  <c r="V45" i="145"/>
  <c r="U45" i="145"/>
  <c r="L45" i="145"/>
  <c r="T45" i="145" s="1"/>
  <c r="S45" i="145" s="1"/>
  <c r="V46" i="145"/>
  <c r="U46" i="145"/>
  <c r="L46" i="145"/>
  <c r="T46" i="145" s="1"/>
  <c r="S46" i="145" s="1"/>
  <c r="V47" i="145"/>
  <c r="U47" i="145"/>
  <c r="L47" i="145"/>
  <c r="T47" i="145" s="1"/>
  <c r="S47" i="145" s="1"/>
  <c r="V48" i="145"/>
  <c r="U48" i="145"/>
  <c r="L48" i="145"/>
  <c r="T48" i="145" s="1"/>
  <c r="S48" i="145" s="1"/>
  <c r="H48" i="144"/>
  <c r="H47" i="144"/>
  <c r="H46" i="144"/>
  <c r="H45" i="144"/>
  <c r="H44" i="144"/>
  <c r="H43" i="144"/>
  <c r="H42" i="144"/>
  <c r="H41" i="144"/>
  <c r="H40" i="144"/>
  <c r="H39" i="144"/>
  <c r="H38" i="144"/>
  <c r="H37" i="144"/>
  <c r="H36" i="144"/>
  <c r="H35" i="144"/>
  <c r="H34" i="144"/>
  <c r="H33" i="144"/>
  <c r="H32" i="144"/>
  <c r="H31" i="144"/>
  <c r="H30" i="144"/>
  <c r="H29" i="144"/>
  <c r="H28" i="144"/>
  <c r="H27" i="144"/>
  <c r="H26" i="144"/>
  <c r="H25" i="144"/>
  <c r="H24" i="144"/>
  <c r="H23" i="144"/>
  <c r="H22" i="144"/>
  <c r="H21" i="144"/>
  <c r="H20" i="144"/>
  <c r="H19" i="144"/>
  <c r="H18" i="144"/>
  <c r="H49" i="144" s="1"/>
  <c r="P2" i="144" s="1"/>
  <c r="R48" i="144"/>
  <c r="R47" i="144"/>
  <c r="R46" i="144"/>
  <c r="R45" i="144"/>
  <c r="R44" i="144"/>
  <c r="R43" i="144"/>
  <c r="R42" i="144"/>
  <c r="K42" i="144" s="1"/>
  <c r="L42" i="144" s="1"/>
  <c r="T42" i="144" s="1"/>
  <c r="S42" i="144" s="1"/>
  <c r="R41" i="144"/>
  <c r="R40" i="144"/>
  <c r="R39" i="144"/>
  <c r="R38" i="144"/>
  <c r="R37" i="144"/>
  <c r="R36" i="144"/>
  <c r="R35" i="144"/>
  <c r="R34" i="144"/>
  <c r="R33" i="144"/>
  <c r="R32" i="144"/>
  <c r="R31" i="144"/>
  <c r="R30" i="144"/>
  <c r="R29" i="144"/>
  <c r="R28" i="144"/>
  <c r="R27" i="144"/>
  <c r="R26" i="144"/>
  <c r="R25" i="144"/>
  <c r="R24" i="144"/>
  <c r="R23" i="144"/>
  <c r="R22" i="144"/>
  <c r="R21" i="144"/>
  <c r="R20" i="144"/>
  <c r="R19" i="144"/>
  <c r="R18" i="144"/>
  <c r="R49" i="144" s="1"/>
  <c r="G49" i="144"/>
  <c r="K18" i="144"/>
  <c r="J49" i="144"/>
  <c r="L18" i="144"/>
  <c r="V19" i="144"/>
  <c r="U19" i="144"/>
  <c r="L19" i="144"/>
  <c r="T19" i="144" s="1"/>
  <c r="S19" i="144" s="1"/>
  <c r="V20" i="144"/>
  <c r="U20" i="144"/>
  <c r="L20" i="144"/>
  <c r="T20" i="144" s="1"/>
  <c r="S20" i="144" s="1"/>
  <c r="V21" i="144"/>
  <c r="U21" i="144"/>
  <c r="L21" i="144"/>
  <c r="T21" i="144" s="1"/>
  <c r="S21" i="144" s="1"/>
  <c r="V22" i="144"/>
  <c r="U22" i="144"/>
  <c r="L22" i="144"/>
  <c r="T22" i="144" s="1"/>
  <c r="S22" i="144" s="1"/>
  <c r="V23" i="144"/>
  <c r="U23" i="144"/>
  <c r="L23" i="144"/>
  <c r="T23" i="144" s="1"/>
  <c r="S23" i="144" s="1"/>
  <c r="V24" i="144"/>
  <c r="U24" i="144"/>
  <c r="L24" i="144"/>
  <c r="T24" i="144" s="1"/>
  <c r="S24" i="144" s="1"/>
  <c r="V25" i="144"/>
  <c r="U25" i="144"/>
  <c r="L25" i="144"/>
  <c r="T25" i="144" s="1"/>
  <c r="S25" i="144" s="1"/>
  <c r="V26" i="144"/>
  <c r="U26" i="144"/>
  <c r="L26" i="144"/>
  <c r="T26" i="144" s="1"/>
  <c r="S26" i="144" s="1"/>
  <c r="V27" i="144"/>
  <c r="U27" i="144"/>
  <c r="L27" i="144"/>
  <c r="T27" i="144" s="1"/>
  <c r="S27" i="144" s="1"/>
  <c r="V28" i="144"/>
  <c r="U28" i="144"/>
  <c r="L28" i="144"/>
  <c r="T28" i="144" s="1"/>
  <c r="S28" i="144" s="1"/>
  <c r="V29" i="144"/>
  <c r="U29" i="144"/>
  <c r="L29" i="144"/>
  <c r="T29" i="144" s="1"/>
  <c r="S29" i="144" s="1"/>
  <c r="V30" i="144"/>
  <c r="U30" i="144"/>
  <c r="L30" i="144"/>
  <c r="T30" i="144" s="1"/>
  <c r="S30" i="144" s="1"/>
  <c r="V31" i="144"/>
  <c r="U31" i="144"/>
  <c r="L31" i="144"/>
  <c r="T31" i="144" s="1"/>
  <c r="S31" i="144" s="1"/>
  <c r="V32" i="144"/>
  <c r="U32" i="144"/>
  <c r="L32" i="144"/>
  <c r="T32" i="144" s="1"/>
  <c r="S32" i="144" s="1"/>
  <c r="V33" i="144"/>
  <c r="U33" i="144"/>
  <c r="L33" i="144"/>
  <c r="T33" i="144" s="1"/>
  <c r="S33" i="144" s="1"/>
  <c r="V34" i="144"/>
  <c r="U34" i="144"/>
  <c r="L34" i="144"/>
  <c r="T34" i="144" s="1"/>
  <c r="S34" i="144" s="1"/>
  <c r="V35" i="144"/>
  <c r="U35" i="144"/>
  <c r="L35" i="144"/>
  <c r="T35" i="144" s="1"/>
  <c r="S35" i="144" s="1"/>
  <c r="V36" i="144"/>
  <c r="U36" i="144"/>
  <c r="L36" i="144"/>
  <c r="T36" i="144" s="1"/>
  <c r="S36" i="144" s="1"/>
  <c r="V37" i="144"/>
  <c r="U37" i="144"/>
  <c r="L37" i="144"/>
  <c r="T37" i="144" s="1"/>
  <c r="S37" i="144" s="1"/>
  <c r="V38" i="144"/>
  <c r="U38" i="144"/>
  <c r="L38" i="144"/>
  <c r="T38" i="144" s="1"/>
  <c r="S38" i="144" s="1"/>
  <c r="V39" i="144"/>
  <c r="U39" i="144"/>
  <c r="L39" i="144"/>
  <c r="T39" i="144" s="1"/>
  <c r="S39" i="144" s="1"/>
  <c r="V40" i="144"/>
  <c r="U40" i="144"/>
  <c r="L40" i="144"/>
  <c r="T40" i="144" s="1"/>
  <c r="S40" i="144" s="1"/>
  <c r="V41" i="144"/>
  <c r="U41" i="144"/>
  <c r="L41" i="144"/>
  <c r="T41" i="144" s="1"/>
  <c r="S41" i="144" s="1"/>
  <c r="V43" i="144"/>
  <c r="U43" i="144"/>
  <c r="L43" i="144"/>
  <c r="T43" i="144" s="1"/>
  <c r="S43" i="144" s="1"/>
  <c r="V44" i="144"/>
  <c r="U44" i="144"/>
  <c r="L44" i="144"/>
  <c r="T44" i="144" s="1"/>
  <c r="S44" i="144" s="1"/>
  <c r="V45" i="144"/>
  <c r="U45" i="144"/>
  <c r="L45" i="144"/>
  <c r="T45" i="144" s="1"/>
  <c r="S45" i="144" s="1"/>
  <c r="V46" i="144"/>
  <c r="U46" i="144"/>
  <c r="L46" i="144"/>
  <c r="T46" i="144" s="1"/>
  <c r="S46" i="144" s="1"/>
  <c r="V47" i="144"/>
  <c r="U47" i="144"/>
  <c r="L47" i="144"/>
  <c r="T47" i="144" s="1"/>
  <c r="S47" i="144" s="1"/>
  <c r="V48" i="144"/>
  <c r="U48" i="144"/>
  <c r="L48" i="144"/>
  <c r="T48" i="144" s="1"/>
  <c r="S48" i="144" s="1"/>
  <c r="H48" i="143"/>
  <c r="H47" i="143"/>
  <c r="H46" i="143"/>
  <c r="H45" i="143"/>
  <c r="H44" i="143"/>
  <c r="H43" i="143"/>
  <c r="H42" i="143"/>
  <c r="H41" i="143"/>
  <c r="H40" i="143"/>
  <c r="H39" i="143"/>
  <c r="H38" i="143"/>
  <c r="H37" i="143"/>
  <c r="H36" i="143"/>
  <c r="H35" i="143"/>
  <c r="H34" i="143"/>
  <c r="H33" i="143"/>
  <c r="H32" i="143"/>
  <c r="H31" i="143"/>
  <c r="H30" i="143"/>
  <c r="H29" i="143"/>
  <c r="H28" i="143"/>
  <c r="H27" i="143"/>
  <c r="H26" i="143"/>
  <c r="H25" i="143"/>
  <c r="H24" i="143"/>
  <c r="H23" i="143"/>
  <c r="H22" i="143"/>
  <c r="H21" i="143"/>
  <c r="H20" i="143"/>
  <c r="H19" i="143"/>
  <c r="H18" i="143"/>
  <c r="H49" i="143" s="1"/>
  <c r="P2" i="143" s="1"/>
  <c r="R48" i="143"/>
  <c r="R47" i="143"/>
  <c r="R46" i="143"/>
  <c r="R45" i="143"/>
  <c r="R44" i="143"/>
  <c r="R43" i="143"/>
  <c r="R42" i="143"/>
  <c r="K42" i="143" s="1"/>
  <c r="R41" i="143"/>
  <c r="R40" i="143"/>
  <c r="R39" i="143"/>
  <c r="R38" i="143"/>
  <c r="R37" i="143"/>
  <c r="R36" i="143"/>
  <c r="R35" i="143"/>
  <c r="R34" i="143"/>
  <c r="R33" i="143"/>
  <c r="R32" i="143"/>
  <c r="R31" i="143"/>
  <c r="R30" i="143"/>
  <c r="R29" i="143"/>
  <c r="R28" i="143"/>
  <c r="R27" i="143"/>
  <c r="R26" i="143"/>
  <c r="R25" i="143"/>
  <c r="R24" i="143"/>
  <c r="R23" i="143"/>
  <c r="R22" i="143"/>
  <c r="R21" i="143"/>
  <c r="R20" i="143"/>
  <c r="R19" i="143"/>
  <c r="R18" i="143"/>
  <c r="R49" i="143" s="1"/>
  <c r="G49" i="143"/>
  <c r="K18" i="143"/>
  <c r="L18" i="143" s="1"/>
  <c r="J49" i="143"/>
  <c r="V19" i="143"/>
  <c r="U19" i="143"/>
  <c r="L19" i="143"/>
  <c r="T19" i="143" s="1"/>
  <c r="S19" i="143" s="1"/>
  <c r="V20" i="143"/>
  <c r="U20" i="143"/>
  <c r="L20" i="143"/>
  <c r="T20" i="143" s="1"/>
  <c r="S20" i="143" s="1"/>
  <c r="V21" i="143"/>
  <c r="U21" i="143"/>
  <c r="L21" i="143"/>
  <c r="T21" i="143" s="1"/>
  <c r="S21" i="143" s="1"/>
  <c r="V22" i="143"/>
  <c r="U22" i="143"/>
  <c r="L22" i="143"/>
  <c r="T22" i="143" s="1"/>
  <c r="S22" i="143" s="1"/>
  <c r="V23" i="143"/>
  <c r="U23" i="143"/>
  <c r="L23" i="143"/>
  <c r="T23" i="143" s="1"/>
  <c r="S23" i="143" s="1"/>
  <c r="V24" i="143"/>
  <c r="U24" i="143"/>
  <c r="L24" i="143"/>
  <c r="T24" i="143" s="1"/>
  <c r="S24" i="143" s="1"/>
  <c r="V25" i="143"/>
  <c r="U25" i="143"/>
  <c r="L25" i="143"/>
  <c r="T25" i="143" s="1"/>
  <c r="S25" i="143" s="1"/>
  <c r="V26" i="143"/>
  <c r="U26" i="143"/>
  <c r="L26" i="143"/>
  <c r="T26" i="143" s="1"/>
  <c r="S26" i="143" s="1"/>
  <c r="V27" i="143"/>
  <c r="U27" i="143"/>
  <c r="L27" i="143"/>
  <c r="T27" i="143" s="1"/>
  <c r="S27" i="143" s="1"/>
  <c r="V28" i="143"/>
  <c r="U28" i="143"/>
  <c r="L28" i="143"/>
  <c r="T28" i="143" s="1"/>
  <c r="S28" i="143" s="1"/>
  <c r="V29" i="143"/>
  <c r="U29" i="143"/>
  <c r="L29" i="143"/>
  <c r="T29" i="143" s="1"/>
  <c r="S29" i="143" s="1"/>
  <c r="V30" i="143"/>
  <c r="U30" i="143"/>
  <c r="L30" i="143"/>
  <c r="T30" i="143" s="1"/>
  <c r="S30" i="143" s="1"/>
  <c r="V31" i="143"/>
  <c r="U31" i="143"/>
  <c r="L31" i="143"/>
  <c r="T31" i="143" s="1"/>
  <c r="S31" i="143" s="1"/>
  <c r="V32" i="143"/>
  <c r="U32" i="143"/>
  <c r="L32" i="143"/>
  <c r="T32" i="143" s="1"/>
  <c r="S32" i="143" s="1"/>
  <c r="V33" i="143"/>
  <c r="U33" i="143"/>
  <c r="L33" i="143"/>
  <c r="T33" i="143" s="1"/>
  <c r="S33" i="143" s="1"/>
  <c r="V34" i="143"/>
  <c r="U34" i="143"/>
  <c r="L34" i="143"/>
  <c r="T34" i="143" s="1"/>
  <c r="S34" i="143" s="1"/>
  <c r="V35" i="143"/>
  <c r="U35" i="143"/>
  <c r="L35" i="143"/>
  <c r="T35" i="143" s="1"/>
  <c r="S35" i="143" s="1"/>
  <c r="V36" i="143"/>
  <c r="U36" i="143"/>
  <c r="L36" i="143"/>
  <c r="T36" i="143" s="1"/>
  <c r="S36" i="143" s="1"/>
  <c r="V37" i="143"/>
  <c r="U37" i="143"/>
  <c r="L37" i="143"/>
  <c r="T37" i="143" s="1"/>
  <c r="S37" i="143" s="1"/>
  <c r="V38" i="143"/>
  <c r="U38" i="143"/>
  <c r="L38" i="143"/>
  <c r="T38" i="143" s="1"/>
  <c r="S38" i="143" s="1"/>
  <c r="V39" i="143"/>
  <c r="U39" i="143"/>
  <c r="L39" i="143"/>
  <c r="T39" i="143" s="1"/>
  <c r="S39" i="143" s="1"/>
  <c r="V40" i="143"/>
  <c r="U40" i="143"/>
  <c r="L40" i="143"/>
  <c r="T40" i="143" s="1"/>
  <c r="S40" i="143" s="1"/>
  <c r="V41" i="143"/>
  <c r="U41" i="143"/>
  <c r="L41" i="143"/>
  <c r="T41" i="143" s="1"/>
  <c r="S41" i="143" s="1"/>
  <c r="L42" i="143"/>
  <c r="T42" i="143" s="1"/>
  <c r="S42" i="143" s="1"/>
  <c r="V43" i="143"/>
  <c r="U43" i="143"/>
  <c r="L43" i="143"/>
  <c r="T43" i="143" s="1"/>
  <c r="S43" i="143" s="1"/>
  <c r="V44" i="143"/>
  <c r="U44" i="143"/>
  <c r="L44" i="143"/>
  <c r="T44" i="143" s="1"/>
  <c r="S44" i="143" s="1"/>
  <c r="V45" i="143"/>
  <c r="U45" i="143"/>
  <c r="L45" i="143"/>
  <c r="T45" i="143" s="1"/>
  <c r="S45" i="143" s="1"/>
  <c r="V46" i="143"/>
  <c r="U46" i="143"/>
  <c r="L46" i="143"/>
  <c r="T46" i="143" s="1"/>
  <c r="S46" i="143" s="1"/>
  <c r="V47" i="143"/>
  <c r="U47" i="143"/>
  <c r="L47" i="143"/>
  <c r="T47" i="143" s="1"/>
  <c r="S47" i="143" s="1"/>
  <c r="V48" i="143"/>
  <c r="U48" i="143"/>
  <c r="L48" i="143"/>
  <c r="T48" i="143" s="1"/>
  <c r="S48" i="143" s="1"/>
  <c r="H48" i="142"/>
  <c r="H47" i="142"/>
  <c r="H46" i="142"/>
  <c r="H45" i="142"/>
  <c r="H44" i="142"/>
  <c r="H43" i="142"/>
  <c r="H42" i="142"/>
  <c r="H41" i="142"/>
  <c r="H40" i="142"/>
  <c r="H39" i="142"/>
  <c r="H38" i="142"/>
  <c r="H37" i="142"/>
  <c r="H36" i="142"/>
  <c r="H35" i="142"/>
  <c r="H34" i="142"/>
  <c r="H33" i="142"/>
  <c r="H32" i="142"/>
  <c r="H31" i="142"/>
  <c r="H30" i="142"/>
  <c r="H29" i="142"/>
  <c r="H28" i="142"/>
  <c r="H27" i="142"/>
  <c r="H26" i="142"/>
  <c r="H25" i="142"/>
  <c r="H24" i="142"/>
  <c r="H23" i="142"/>
  <c r="H22" i="142"/>
  <c r="H21" i="142"/>
  <c r="H20" i="142"/>
  <c r="H19" i="142"/>
  <c r="H18" i="142"/>
  <c r="H49" i="142" s="1"/>
  <c r="P2" i="142" s="1"/>
  <c r="R48" i="142"/>
  <c r="R47" i="142"/>
  <c r="R46" i="142"/>
  <c r="R45" i="142"/>
  <c r="R44" i="142"/>
  <c r="R43" i="142"/>
  <c r="R42" i="142"/>
  <c r="K42" i="142" s="1"/>
  <c r="L42" i="142" s="1"/>
  <c r="T42" i="142" s="1"/>
  <c r="S42" i="142" s="1"/>
  <c r="R41" i="142"/>
  <c r="R40" i="142"/>
  <c r="R39" i="142"/>
  <c r="R38" i="142"/>
  <c r="R37" i="142"/>
  <c r="R36" i="142"/>
  <c r="R35" i="142"/>
  <c r="R34" i="142"/>
  <c r="R33" i="142"/>
  <c r="R32" i="142"/>
  <c r="R31" i="142"/>
  <c r="R30" i="142"/>
  <c r="R29" i="142"/>
  <c r="R28" i="142"/>
  <c r="R27" i="142"/>
  <c r="R26" i="142"/>
  <c r="R25" i="142"/>
  <c r="R24" i="142"/>
  <c r="R23" i="142"/>
  <c r="R22" i="142"/>
  <c r="R21" i="142"/>
  <c r="R20" i="142"/>
  <c r="R19" i="142"/>
  <c r="R18" i="142"/>
  <c r="R49" i="142" s="1"/>
  <c r="G49" i="142"/>
  <c r="K18" i="142"/>
  <c r="J49" i="142"/>
  <c r="L18" i="142"/>
  <c r="V19" i="142"/>
  <c r="U19" i="142"/>
  <c r="L19" i="142"/>
  <c r="T19" i="142" s="1"/>
  <c r="S19" i="142" s="1"/>
  <c r="V20" i="142"/>
  <c r="U20" i="142"/>
  <c r="L20" i="142"/>
  <c r="T20" i="142" s="1"/>
  <c r="S20" i="142" s="1"/>
  <c r="V21" i="142"/>
  <c r="U21" i="142"/>
  <c r="L21" i="142"/>
  <c r="T21" i="142" s="1"/>
  <c r="S21" i="142" s="1"/>
  <c r="V22" i="142"/>
  <c r="U22" i="142"/>
  <c r="L22" i="142"/>
  <c r="T22" i="142" s="1"/>
  <c r="S22" i="142" s="1"/>
  <c r="V23" i="142"/>
  <c r="U23" i="142"/>
  <c r="L23" i="142"/>
  <c r="T23" i="142" s="1"/>
  <c r="S23" i="142" s="1"/>
  <c r="V24" i="142"/>
  <c r="U24" i="142"/>
  <c r="L24" i="142"/>
  <c r="T24" i="142" s="1"/>
  <c r="S24" i="142" s="1"/>
  <c r="V25" i="142"/>
  <c r="U25" i="142"/>
  <c r="L25" i="142"/>
  <c r="T25" i="142" s="1"/>
  <c r="S25" i="142" s="1"/>
  <c r="V26" i="142"/>
  <c r="U26" i="142"/>
  <c r="L26" i="142"/>
  <c r="T26" i="142" s="1"/>
  <c r="S26" i="142" s="1"/>
  <c r="V27" i="142"/>
  <c r="U27" i="142"/>
  <c r="L27" i="142"/>
  <c r="T27" i="142" s="1"/>
  <c r="S27" i="142" s="1"/>
  <c r="V28" i="142"/>
  <c r="U28" i="142"/>
  <c r="L28" i="142"/>
  <c r="T28" i="142" s="1"/>
  <c r="S28" i="142" s="1"/>
  <c r="V29" i="142"/>
  <c r="U29" i="142"/>
  <c r="L29" i="142"/>
  <c r="T29" i="142" s="1"/>
  <c r="S29" i="142" s="1"/>
  <c r="V30" i="142"/>
  <c r="U30" i="142"/>
  <c r="L30" i="142"/>
  <c r="T30" i="142" s="1"/>
  <c r="S30" i="142" s="1"/>
  <c r="V31" i="142"/>
  <c r="U31" i="142"/>
  <c r="L31" i="142"/>
  <c r="T31" i="142" s="1"/>
  <c r="S31" i="142" s="1"/>
  <c r="V32" i="142"/>
  <c r="U32" i="142"/>
  <c r="L32" i="142"/>
  <c r="T32" i="142" s="1"/>
  <c r="S32" i="142" s="1"/>
  <c r="V33" i="142"/>
  <c r="U33" i="142"/>
  <c r="L33" i="142"/>
  <c r="T33" i="142" s="1"/>
  <c r="S33" i="142" s="1"/>
  <c r="V34" i="142"/>
  <c r="U34" i="142"/>
  <c r="L34" i="142"/>
  <c r="T34" i="142" s="1"/>
  <c r="S34" i="142" s="1"/>
  <c r="V35" i="142"/>
  <c r="U35" i="142"/>
  <c r="L35" i="142"/>
  <c r="T35" i="142" s="1"/>
  <c r="S35" i="142" s="1"/>
  <c r="V36" i="142"/>
  <c r="U36" i="142"/>
  <c r="L36" i="142"/>
  <c r="T36" i="142" s="1"/>
  <c r="S36" i="142" s="1"/>
  <c r="V37" i="142"/>
  <c r="U37" i="142"/>
  <c r="L37" i="142"/>
  <c r="T37" i="142" s="1"/>
  <c r="S37" i="142" s="1"/>
  <c r="V38" i="142"/>
  <c r="U38" i="142"/>
  <c r="L38" i="142"/>
  <c r="T38" i="142" s="1"/>
  <c r="S38" i="142" s="1"/>
  <c r="V39" i="142"/>
  <c r="U39" i="142"/>
  <c r="L39" i="142"/>
  <c r="T39" i="142" s="1"/>
  <c r="S39" i="142" s="1"/>
  <c r="V40" i="142"/>
  <c r="U40" i="142"/>
  <c r="L40" i="142"/>
  <c r="T40" i="142" s="1"/>
  <c r="S40" i="142" s="1"/>
  <c r="V41" i="142"/>
  <c r="U41" i="142"/>
  <c r="L41" i="142"/>
  <c r="T41" i="142" s="1"/>
  <c r="S41" i="142" s="1"/>
  <c r="V43" i="142"/>
  <c r="U43" i="142"/>
  <c r="L43" i="142"/>
  <c r="T43" i="142" s="1"/>
  <c r="S43" i="142" s="1"/>
  <c r="V44" i="142"/>
  <c r="U44" i="142"/>
  <c r="L44" i="142"/>
  <c r="T44" i="142" s="1"/>
  <c r="S44" i="142" s="1"/>
  <c r="V45" i="142"/>
  <c r="U45" i="142"/>
  <c r="L45" i="142"/>
  <c r="T45" i="142" s="1"/>
  <c r="S45" i="142" s="1"/>
  <c r="V46" i="142"/>
  <c r="U46" i="142"/>
  <c r="L46" i="142"/>
  <c r="T46" i="142" s="1"/>
  <c r="S46" i="142" s="1"/>
  <c r="V47" i="142"/>
  <c r="U47" i="142"/>
  <c r="L47" i="142"/>
  <c r="T47" i="142" s="1"/>
  <c r="S47" i="142" s="1"/>
  <c r="V48" i="142"/>
  <c r="U48" i="142"/>
  <c r="L48" i="142"/>
  <c r="T48" i="142" s="1"/>
  <c r="S48" i="142" s="1"/>
  <c r="H48" i="141"/>
  <c r="H47" i="141"/>
  <c r="H46" i="141"/>
  <c r="H45" i="141"/>
  <c r="H44" i="141"/>
  <c r="H43" i="141"/>
  <c r="H42" i="141"/>
  <c r="H41" i="141"/>
  <c r="H40" i="141"/>
  <c r="H39" i="141"/>
  <c r="H38" i="141"/>
  <c r="H37" i="141"/>
  <c r="H36" i="141"/>
  <c r="H35" i="141"/>
  <c r="H34" i="141"/>
  <c r="H33" i="141"/>
  <c r="H32" i="141"/>
  <c r="H31" i="141"/>
  <c r="H30" i="141"/>
  <c r="H29" i="141"/>
  <c r="H28" i="141"/>
  <c r="H27" i="141"/>
  <c r="H26" i="141"/>
  <c r="H25" i="141"/>
  <c r="H24" i="141"/>
  <c r="H23" i="141"/>
  <c r="H22" i="141"/>
  <c r="H21" i="141"/>
  <c r="H20" i="141"/>
  <c r="H19" i="141"/>
  <c r="H18" i="141"/>
  <c r="H49" i="141" s="1"/>
  <c r="P2" i="141" s="1"/>
  <c r="R48" i="141"/>
  <c r="R47" i="141"/>
  <c r="R46" i="141"/>
  <c r="R45" i="141"/>
  <c r="R44" i="141"/>
  <c r="R43" i="141"/>
  <c r="R42" i="141"/>
  <c r="K42" i="141" s="1"/>
  <c r="R41" i="141"/>
  <c r="R40" i="141"/>
  <c r="R39" i="141"/>
  <c r="R38" i="141"/>
  <c r="R37" i="141"/>
  <c r="R36" i="141"/>
  <c r="R35" i="141"/>
  <c r="R34" i="141"/>
  <c r="R33" i="141"/>
  <c r="R32" i="141"/>
  <c r="R31" i="141"/>
  <c r="R30" i="141"/>
  <c r="R29" i="141"/>
  <c r="R28" i="141"/>
  <c r="R27" i="141"/>
  <c r="R26" i="141"/>
  <c r="R25" i="141"/>
  <c r="R24" i="141"/>
  <c r="R23" i="141"/>
  <c r="R22" i="141"/>
  <c r="R21" i="141"/>
  <c r="R20" i="141"/>
  <c r="R19" i="141"/>
  <c r="R18" i="141"/>
  <c r="R49" i="141" s="1"/>
  <c r="G49" i="141"/>
  <c r="K18" i="141"/>
  <c r="L18" i="141" s="1"/>
  <c r="J49" i="141"/>
  <c r="V19" i="141"/>
  <c r="U19" i="141"/>
  <c r="L19" i="141"/>
  <c r="T19" i="141" s="1"/>
  <c r="S19" i="141" s="1"/>
  <c r="V20" i="141"/>
  <c r="U20" i="141"/>
  <c r="L20" i="141"/>
  <c r="T20" i="141" s="1"/>
  <c r="S20" i="141" s="1"/>
  <c r="V21" i="141"/>
  <c r="U21" i="141"/>
  <c r="L21" i="141"/>
  <c r="T21" i="141" s="1"/>
  <c r="S21" i="141" s="1"/>
  <c r="V22" i="141"/>
  <c r="U22" i="141"/>
  <c r="L22" i="141"/>
  <c r="T22" i="141" s="1"/>
  <c r="S22" i="141" s="1"/>
  <c r="V23" i="141"/>
  <c r="U23" i="141"/>
  <c r="L23" i="141"/>
  <c r="T23" i="141" s="1"/>
  <c r="S23" i="141" s="1"/>
  <c r="V24" i="141"/>
  <c r="U24" i="141"/>
  <c r="L24" i="141"/>
  <c r="T24" i="141" s="1"/>
  <c r="S24" i="141" s="1"/>
  <c r="V25" i="141"/>
  <c r="U25" i="141"/>
  <c r="L25" i="141"/>
  <c r="T25" i="141" s="1"/>
  <c r="S25" i="141" s="1"/>
  <c r="V26" i="141"/>
  <c r="U26" i="141"/>
  <c r="L26" i="141"/>
  <c r="T26" i="141" s="1"/>
  <c r="S26" i="141" s="1"/>
  <c r="V27" i="141"/>
  <c r="U27" i="141"/>
  <c r="L27" i="141"/>
  <c r="T27" i="141" s="1"/>
  <c r="S27" i="141" s="1"/>
  <c r="V28" i="141"/>
  <c r="U28" i="141"/>
  <c r="L28" i="141"/>
  <c r="T28" i="141" s="1"/>
  <c r="S28" i="141" s="1"/>
  <c r="V29" i="141"/>
  <c r="U29" i="141"/>
  <c r="L29" i="141"/>
  <c r="T29" i="141" s="1"/>
  <c r="S29" i="141" s="1"/>
  <c r="V30" i="141"/>
  <c r="U30" i="141"/>
  <c r="L30" i="141"/>
  <c r="T30" i="141" s="1"/>
  <c r="S30" i="141" s="1"/>
  <c r="V31" i="141"/>
  <c r="U31" i="141"/>
  <c r="L31" i="141"/>
  <c r="T31" i="141" s="1"/>
  <c r="S31" i="141" s="1"/>
  <c r="V32" i="141"/>
  <c r="U32" i="141"/>
  <c r="L32" i="141"/>
  <c r="T32" i="141" s="1"/>
  <c r="S32" i="141" s="1"/>
  <c r="V33" i="141"/>
  <c r="U33" i="141"/>
  <c r="L33" i="141"/>
  <c r="T33" i="141" s="1"/>
  <c r="S33" i="141" s="1"/>
  <c r="V34" i="141"/>
  <c r="U34" i="141"/>
  <c r="L34" i="141"/>
  <c r="T34" i="141" s="1"/>
  <c r="S34" i="141" s="1"/>
  <c r="V35" i="141"/>
  <c r="U35" i="141"/>
  <c r="L35" i="141"/>
  <c r="T35" i="141" s="1"/>
  <c r="S35" i="141" s="1"/>
  <c r="V36" i="141"/>
  <c r="U36" i="141"/>
  <c r="L36" i="141"/>
  <c r="T36" i="141" s="1"/>
  <c r="S36" i="141" s="1"/>
  <c r="V37" i="141"/>
  <c r="U37" i="141"/>
  <c r="L37" i="141"/>
  <c r="T37" i="141" s="1"/>
  <c r="S37" i="141" s="1"/>
  <c r="V38" i="141"/>
  <c r="U38" i="141"/>
  <c r="L38" i="141"/>
  <c r="T38" i="141" s="1"/>
  <c r="S38" i="141" s="1"/>
  <c r="V39" i="141"/>
  <c r="U39" i="141"/>
  <c r="L39" i="141"/>
  <c r="T39" i="141" s="1"/>
  <c r="S39" i="141" s="1"/>
  <c r="V40" i="141"/>
  <c r="U40" i="141"/>
  <c r="L40" i="141"/>
  <c r="T40" i="141" s="1"/>
  <c r="S40" i="141" s="1"/>
  <c r="V41" i="141"/>
  <c r="U41" i="141"/>
  <c r="L41" i="141"/>
  <c r="T41" i="141" s="1"/>
  <c r="S41" i="141" s="1"/>
  <c r="L42" i="141"/>
  <c r="T42" i="141" s="1"/>
  <c r="S42" i="141" s="1"/>
  <c r="V43" i="141"/>
  <c r="U43" i="141"/>
  <c r="L43" i="141"/>
  <c r="T43" i="141" s="1"/>
  <c r="S43" i="141" s="1"/>
  <c r="V44" i="141"/>
  <c r="U44" i="141"/>
  <c r="L44" i="141"/>
  <c r="T44" i="141" s="1"/>
  <c r="S44" i="141" s="1"/>
  <c r="V45" i="141"/>
  <c r="U45" i="141"/>
  <c r="L45" i="141"/>
  <c r="T45" i="141" s="1"/>
  <c r="S45" i="141" s="1"/>
  <c r="V46" i="141"/>
  <c r="U46" i="141"/>
  <c r="L46" i="141"/>
  <c r="T46" i="141" s="1"/>
  <c r="S46" i="141" s="1"/>
  <c r="V47" i="141"/>
  <c r="U47" i="141"/>
  <c r="L47" i="141"/>
  <c r="T47" i="141" s="1"/>
  <c r="S47" i="141" s="1"/>
  <c r="V48" i="141"/>
  <c r="U48" i="141"/>
  <c r="L48" i="141"/>
  <c r="T48" i="141" s="1"/>
  <c r="S48" i="141" s="1"/>
  <c r="H48" i="140"/>
  <c r="H47" i="140"/>
  <c r="H46" i="140"/>
  <c r="H45" i="140"/>
  <c r="H44" i="140"/>
  <c r="H43" i="140"/>
  <c r="H42" i="140"/>
  <c r="H41" i="140"/>
  <c r="H40" i="140"/>
  <c r="H39" i="140"/>
  <c r="H38" i="140"/>
  <c r="H37" i="140"/>
  <c r="H36" i="140"/>
  <c r="H35" i="140"/>
  <c r="H34" i="140"/>
  <c r="H33" i="140"/>
  <c r="H32" i="140"/>
  <c r="H31" i="140"/>
  <c r="H30" i="140"/>
  <c r="H29" i="140"/>
  <c r="H28" i="140"/>
  <c r="H27" i="140"/>
  <c r="H26" i="140"/>
  <c r="H25" i="140"/>
  <c r="H24" i="140"/>
  <c r="H23" i="140"/>
  <c r="H22" i="140"/>
  <c r="H21" i="140"/>
  <c r="H20" i="140"/>
  <c r="H19" i="140"/>
  <c r="H18" i="140"/>
  <c r="H49" i="140" s="1"/>
  <c r="P2" i="140" s="1"/>
  <c r="R48" i="140"/>
  <c r="R47" i="140"/>
  <c r="R46" i="140"/>
  <c r="R45" i="140"/>
  <c r="R44" i="140"/>
  <c r="R43" i="140"/>
  <c r="R42" i="140"/>
  <c r="K42" i="140" s="1"/>
  <c r="L42" i="140" s="1"/>
  <c r="T42" i="140" s="1"/>
  <c r="S42" i="140" s="1"/>
  <c r="R41" i="140"/>
  <c r="R40" i="140"/>
  <c r="R39" i="140"/>
  <c r="R38" i="140"/>
  <c r="R37" i="140"/>
  <c r="R36" i="140"/>
  <c r="R35" i="140"/>
  <c r="R34" i="140"/>
  <c r="R33" i="140"/>
  <c r="R32" i="140"/>
  <c r="R31" i="140"/>
  <c r="R30" i="140"/>
  <c r="R29" i="140"/>
  <c r="R28" i="140"/>
  <c r="R27" i="140"/>
  <c r="R26" i="140"/>
  <c r="R25" i="140"/>
  <c r="R24" i="140"/>
  <c r="R23" i="140"/>
  <c r="R22" i="140"/>
  <c r="R21" i="140"/>
  <c r="R20" i="140"/>
  <c r="R19" i="140"/>
  <c r="R18" i="140"/>
  <c r="R49" i="140" s="1"/>
  <c r="G49" i="140"/>
  <c r="K18" i="140"/>
  <c r="J49" i="140"/>
  <c r="L18" i="140"/>
  <c r="V19" i="140"/>
  <c r="U19" i="140"/>
  <c r="L19" i="140"/>
  <c r="T19" i="140" s="1"/>
  <c r="S19" i="140" s="1"/>
  <c r="V20" i="140"/>
  <c r="U20" i="140"/>
  <c r="L20" i="140"/>
  <c r="T20" i="140" s="1"/>
  <c r="S20" i="140" s="1"/>
  <c r="V21" i="140"/>
  <c r="U21" i="140"/>
  <c r="L21" i="140"/>
  <c r="T21" i="140" s="1"/>
  <c r="S21" i="140" s="1"/>
  <c r="V22" i="140"/>
  <c r="U22" i="140"/>
  <c r="L22" i="140"/>
  <c r="T22" i="140" s="1"/>
  <c r="S22" i="140" s="1"/>
  <c r="V23" i="140"/>
  <c r="U23" i="140"/>
  <c r="L23" i="140"/>
  <c r="T23" i="140" s="1"/>
  <c r="S23" i="140" s="1"/>
  <c r="V24" i="140"/>
  <c r="U24" i="140"/>
  <c r="L24" i="140"/>
  <c r="T24" i="140" s="1"/>
  <c r="S24" i="140" s="1"/>
  <c r="V25" i="140"/>
  <c r="U25" i="140"/>
  <c r="L25" i="140"/>
  <c r="T25" i="140" s="1"/>
  <c r="S25" i="140" s="1"/>
  <c r="V26" i="140"/>
  <c r="U26" i="140"/>
  <c r="L26" i="140"/>
  <c r="T26" i="140" s="1"/>
  <c r="S26" i="140" s="1"/>
  <c r="V27" i="140"/>
  <c r="U27" i="140"/>
  <c r="L27" i="140"/>
  <c r="T27" i="140" s="1"/>
  <c r="S27" i="140" s="1"/>
  <c r="V28" i="140"/>
  <c r="U28" i="140"/>
  <c r="L28" i="140"/>
  <c r="T28" i="140" s="1"/>
  <c r="S28" i="140" s="1"/>
  <c r="V29" i="140"/>
  <c r="U29" i="140"/>
  <c r="L29" i="140"/>
  <c r="T29" i="140" s="1"/>
  <c r="S29" i="140" s="1"/>
  <c r="V30" i="140"/>
  <c r="U30" i="140"/>
  <c r="L30" i="140"/>
  <c r="T30" i="140" s="1"/>
  <c r="S30" i="140" s="1"/>
  <c r="V31" i="140"/>
  <c r="U31" i="140"/>
  <c r="L31" i="140"/>
  <c r="T31" i="140" s="1"/>
  <c r="S31" i="140" s="1"/>
  <c r="V32" i="140"/>
  <c r="U32" i="140"/>
  <c r="L32" i="140"/>
  <c r="T32" i="140" s="1"/>
  <c r="S32" i="140" s="1"/>
  <c r="V33" i="140"/>
  <c r="U33" i="140"/>
  <c r="L33" i="140"/>
  <c r="T33" i="140" s="1"/>
  <c r="S33" i="140" s="1"/>
  <c r="V34" i="140"/>
  <c r="U34" i="140"/>
  <c r="L34" i="140"/>
  <c r="T34" i="140" s="1"/>
  <c r="S34" i="140" s="1"/>
  <c r="V35" i="140"/>
  <c r="U35" i="140"/>
  <c r="L35" i="140"/>
  <c r="T35" i="140" s="1"/>
  <c r="S35" i="140" s="1"/>
  <c r="V36" i="140"/>
  <c r="U36" i="140"/>
  <c r="L36" i="140"/>
  <c r="T36" i="140" s="1"/>
  <c r="S36" i="140" s="1"/>
  <c r="V37" i="140"/>
  <c r="U37" i="140"/>
  <c r="L37" i="140"/>
  <c r="T37" i="140" s="1"/>
  <c r="S37" i="140" s="1"/>
  <c r="V38" i="140"/>
  <c r="U38" i="140"/>
  <c r="L38" i="140"/>
  <c r="T38" i="140" s="1"/>
  <c r="S38" i="140" s="1"/>
  <c r="V39" i="140"/>
  <c r="U39" i="140"/>
  <c r="L39" i="140"/>
  <c r="T39" i="140" s="1"/>
  <c r="S39" i="140" s="1"/>
  <c r="V40" i="140"/>
  <c r="U40" i="140"/>
  <c r="L40" i="140"/>
  <c r="T40" i="140" s="1"/>
  <c r="S40" i="140" s="1"/>
  <c r="V41" i="140"/>
  <c r="U41" i="140"/>
  <c r="L41" i="140"/>
  <c r="T41" i="140" s="1"/>
  <c r="S41" i="140" s="1"/>
  <c r="V43" i="140"/>
  <c r="U43" i="140"/>
  <c r="L43" i="140"/>
  <c r="T43" i="140" s="1"/>
  <c r="S43" i="140" s="1"/>
  <c r="V44" i="140"/>
  <c r="U44" i="140"/>
  <c r="L44" i="140"/>
  <c r="T44" i="140" s="1"/>
  <c r="S44" i="140" s="1"/>
  <c r="V45" i="140"/>
  <c r="U45" i="140"/>
  <c r="L45" i="140"/>
  <c r="T45" i="140" s="1"/>
  <c r="S45" i="140" s="1"/>
  <c r="V46" i="140"/>
  <c r="U46" i="140"/>
  <c r="L46" i="140"/>
  <c r="T46" i="140" s="1"/>
  <c r="S46" i="140" s="1"/>
  <c r="V47" i="140"/>
  <c r="U47" i="140"/>
  <c r="L47" i="140"/>
  <c r="T47" i="140" s="1"/>
  <c r="S47" i="140" s="1"/>
  <c r="V48" i="140"/>
  <c r="U48" i="140"/>
  <c r="L48" i="140"/>
  <c r="T48" i="140" s="1"/>
  <c r="S48" i="140" s="1"/>
  <c r="H48" i="139"/>
  <c r="H47" i="139"/>
  <c r="H46" i="139"/>
  <c r="H45" i="139"/>
  <c r="H44" i="139"/>
  <c r="H43" i="139"/>
  <c r="H42" i="139"/>
  <c r="H41" i="139"/>
  <c r="H40" i="139"/>
  <c r="H39" i="139"/>
  <c r="H38" i="139"/>
  <c r="H37" i="139"/>
  <c r="H36" i="139"/>
  <c r="H35" i="139"/>
  <c r="H34" i="139"/>
  <c r="H33" i="139"/>
  <c r="H32" i="139"/>
  <c r="H31" i="139"/>
  <c r="H30" i="139"/>
  <c r="H29" i="139"/>
  <c r="H28" i="139"/>
  <c r="H27" i="139"/>
  <c r="H26" i="139"/>
  <c r="H25" i="139"/>
  <c r="H24" i="139"/>
  <c r="H23" i="139"/>
  <c r="H22" i="139"/>
  <c r="H21" i="139"/>
  <c r="H20" i="139"/>
  <c r="H19" i="139"/>
  <c r="H18" i="139"/>
  <c r="H49" i="139" s="1"/>
  <c r="P2" i="139" s="1"/>
  <c r="R48" i="139"/>
  <c r="R47" i="139"/>
  <c r="R46" i="139"/>
  <c r="R45" i="139"/>
  <c r="R44" i="139"/>
  <c r="R43" i="139"/>
  <c r="R42" i="139"/>
  <c r="K42" i="139" s="1"/>
  <c r="R41" i="139"/>
  <c r="R40" i="139"/>
  <c r="R39" i="139"/>
  <c r="R38" i="139"/>
  <c r="R37" i="139"/>
  <c r="R36" i="139"/>
  <c r="R35" i="139"/>
  <c r="R34" i="139"/>
  <c r="R33" i="139"/>
  <c r="R32" i="139"/>
  <c r="R31" i="139"/>
  <c r="R30" i="139"/>
  <c r="R29" i="139"/>
  <c r="R28" i="139"/>
  <c r="R27" i="139"/>
  <c r="R26" i="139"/>
  <c r="R25" i="139"/>
  <c r="R24" i="139"/>
  <c r="R23" i="139"/>
  <c r="R22" i="139"/>
  <c r="R21" i="139"/>
  <c r="R20" i="139"/>
  <c r="R19" i="139"/>
  <c r="R18" i="139"/>
  <c r="R49" i="139" s="1"/>
  <c r="G49" i="139"/>
  <c r="K18" i="139"/>
  <c r="L18" i="139" s="1"/>
  <c r="J49" i="139"/>
  <c r="V19" i="139"/>
  <c r="U19" i="139"/>
  <c r="L19" i="139"/>
  <c r="T19" i="139" s="1"/>
  <c r="S19" i="139" s="1"/>
  <c r="V20" i="139"/>
  <c r="U20" i="139"/>
  <c r="L20" i="139"/>
  <c r="T20" i="139" s="1"/>
  <c r="S20" i="139" s="1"/>
  <c r="V21" i="139"/>
  <c r="U21" i="139"/>
  <c r="L21" i="139"/>
  <c r="T21" i="139" s="1"/>
  <c r="S21" i="139" s="1"/>
  <c r="V22" i="139"/>
  <c r="U22" i="139"/>
  <c r="L22" i="139"/>
  <c r="T22" i="139" s="1"/>
  <c r="S22" i="139" s="1"/>
  <c r="V23" i="139"/>
  <c r="U23" i="139"/>
  <c r="L23" i="139"/>
  <c r="T23" i="139" s="1"/>
  <c r="S23" i="139" s="1"/>
  <c r="V24" i="139"/>
  <c r="U24" i="139"/>
  <c r="L24" i="139"/>
  <c r="T24" i="139" s="1"/>
  <c r="S24" i="139" s="1"/>
  <c r="V25" i="139"/>
  <c r="U25" i="139"/>
  <c r="L25" i="139"/>
  <c r="T25" i="139" s="1"/>
  <c r="S25" i="139" s="1"/>
  <c r="V26" i="139"/>
  <c r="U26" i="139"/>
  <c r="L26" i="139"/>
  <c r="T26" i="139" s="1"/>
  <c r="S26" i="139" s="1"/>
  <c r="V27" i="139"/>
  <c r="U27" i="139"/>
  <c r="L27" i="139"/>
  <c r="T27" i="139" s="1"/>
  <c r="S27" i="139" s="1"/>
  <c r="V28" i="139"/>
  <c r="U28" i="139"/>
  <c r="L28" i="139"/>
  <c r="T28" i="139" s="1"/>
  <c r="S28" i="139" s="1"/>
  <c r="V29" i="139"/>
  <c r="U29" i="139"/>
  <c r="L29" i="139"/>
  <c r="T29" i="139" s="1"/>
  <c r="S29" i="139" s="1"/>
  <c r="V30" i="139"/>
  <c r="U30" i="139"/>
  <c r="L30" i="139"/>
  <c r="T30" i="139" s="1"/>
  <c r="S30" i="139" s="1"/>
  <c r="V31" i="139"/>
  <c r="U31" i="139"/>
  <c r="L31" i="139"/>
  <c r="T31" i="139" s="1"/>
  <c r="S31" i="139" s="1"/>
  <c r="V32" i="139"/>
  <c r="U32" i="139"/>
  <c r="L32" i="139"/>
  <c r="T32" i="139" s="1"/>
  <c r="S32" i="139" s="1"/>
  <c r="V33" i="139"/>
  <c r="U33" i="139"/>
  <c r="L33" i="139"/>
  <c r="T33" i="139" s="1"/>
  <c r="S33" i="139" s="1"/>
  <c r="V34" i="139"/>
  <c r="U34" i="139"/>
  <c r="L34" i="139"/>
  <c r="T34" i="139" s="1"/>
  <c r="S34" i="139" s="1"/>
  <c r="V35" i="139"/>
  <c r="U35" i="139"/>
  <c r="L35" i="139"/>
  <c r="T35" i="139" s="1"/>
  <c r="S35" i="139" s="1"/>
  <c r="V36" i="139"/>
  <c r="U36" i="139"/>
  <c r="L36" i="139"/>
  <c r="T36" i="139" s="1"/>
  <c r="S36" i="139" s="1"/>
  <c r="V37" i="139"/>
  <c r="U37" i="139"/>
  <c r="L37" i="139"/>
  <c r="T37" i="139" s="1"/>
  <c r="S37" i="139" s="1"/>
  <c r="V38" i="139"/>
  <c r="U38" i="139"/>
  <c r="L38" i="139"/>
  <c r="T38" i="139" s="1"/>
  <c r="S38" i="139" s="1"/>
  <c r="V39" i="139"/>
  <c r="U39" i="139"/>
  <c r="L39" i="139"/>
  <c r="T39" i="139" s="1"/>
  <c r="S39" i="139" s="1"/>
  <c r="V40" i="139"/>
  <c r="U40" i="139"/>
  <c r="L40" i="139"/>
  <c r="T40" i="139" s="1"/>
  <c r="S40" i="139" s="1"/>
  <c r="V41" i="139"/>
  <c r="U41" i="139"/>
  <c r="L41" i="139"/>
  <c r="T41" i="139" s="1"/>
  <c r="S41" i="139" s="1"/>
  <c r="L42" i="139"/>
  <c r="T42" i="139" s="1"/>
  <c r="S42" i="139" s="1"/>
  <c r="V43" i="139"/>
  <c r="U43" i="139"/>
  <c r="L43" i="139"/>
  <c r="T43" i="139" s="1"/>
  <c r="S43" i="139" s="1"/>
  <c r="V44" i="139"/>
  <c r="U44" i="139"/>
  <c r="L44" i="139"/>
  <c r="T44" i="139" s="1"/>
  <c r="S44" i="139" s="1"/>
  <c r="V45" i="139"/>
  <c r="U45" i="139"/>
  <c r="L45" i="139"/>
  <c r="T45" i="139" s="1"/>
  <c r="S45" i="139" s="1"/>
  <c r="V46" i="139"/>
  <c r="U46" i="139"/>
  <c r="L46" i="139"/>
  <c r="T46" i="139" s="1"/>
  <c r="S46" i="139" s="1"/>
  <c r="V47" i="139"/>
  <c r="U47" i="139"/>
  <c r="L47" i="139"/>
  <c r="T47" i="139" s="1"/>
  <c r="S47" i="139" s="1"/>
  <c r="V48" i="139"/>
  <c r="U48" i="139"/>
  <c r="L48" i="139"/>
  <c r="T48" i="139" s="1"/>
  <c r="S48" i="139" s="1"/>
  <c r="H48" i="138"/>
  <c r="H47" i="138"/>
  <c r="H46" i="138"/>
  <c r="H45" i="138"/>
  <c r="H44" i="138"/>
  <c r="H43" i="138"/>
  <c r="H42" i="138"/>
  <c r="H41" i="138"/>
  <c r="H40" i="138"/>
  <c r="H39" i="138"/>
  <c r="H38" i="138"/>
  <c r="H37" i="138"/>
  <c r="H36" i="138"/>
  <c r="H35" i="138"/>
  <c r="H34" i="138"/>
  <c r="H33" i="138"/>
  <c r="H32" i="138"/>
  <c r="H31" i="138"/>
  <c r="H30" i="138"/>
  <c r="H29" i="138"/>
  <c r="H28" i="138"/>
  <c r="H27" i="138"/>
  <c r="H26" i="138"/>
  <c r="H25" i="138"/>
  <c r="H24" i="138"/>
  <c r="H23" i="138"/>
  <c r="H22" i="138"/>
  <c r="H21" i="138"/>
  <c r="H20" i="138"/>
  <c r="H19" i="138"/>
  <c r="H18" i="138"/>
  <c r="H49" i="138" s="1"/>
  <c r="P2" i="138" s="1"/>
  <c r="R48" i="138"/>
  <c r="R47" i="138"/>
  <c r="R46" i="138"/>
  <c r="R45" i="138"/>
  <c r="R44" i="138"/>
  <c r="R43" i="138"/>
  <c r="R42" i="138"/>
  <c r="K42" i="138" s="1"/>
  <c r="L42" i="138" s="1"/>
  <c r="T42" i="138" s="1"/>
  <c r="S42" i="138" s="1"/>
  <c r="R41" i="138"/>
  <c r="R40" i="138"/>
  <c r="R39" i="138"/>
  <c r="R38" i="138"/>
  <c r="R37" i="138"/>
  <c r="R36" i="138"/>
  <c r="R35" i="138"/>
  <c r="R34" i="138"/>
  <c r="R33" i="138"/>
  <c r="R32" i="138"/>
  <c r="R31" i="138"/>
  <c r="R30" i="138"/>
  <c r="R29" i="138"/>
  <c r="R28" i="138"/>
  <c r="R27" i="138"/>
  <c r="R26" i="138"/>
  <c r="R25" i="138"/>
  <c r="R24" i="138"/>
  <c r="R23" i="138"/>
  <c r="R22" i="138"/>
  <c r="R21" i="138"/>
  <c r="R20" i="138"/>
  <c r="R19" i="138"/>
  <c r="R18" i="138"/>
  <c r="R49" i="138" s="1"/>
  <c r="G49" i="138"/>
  <c r="K18" i="138"/>
  <c r="J49" i="138"/>
  <c r="L18" i="138"/>
  <c r="V19" i="138"/>
  <c r="U19" i="138"/>
  <c r="L19" i="138"/>
  <c r="T19" i="138" s="1"/>
  <c r="S19" i="138" s="1"/>
  <c r="V20" i="138"/>
  <c r="U20" i="138"/>
  <c r="L20" i="138"/>
  <c r="T20" i="138" s="1"/>
  <c r="S20" i="138" s="1"/>
  <c r="V21" i="138"/>
  <c r="U21" i="138"/>
  <c r="L21" i="138"/>
  <c r="T21" i="138" s="1"/>
  <c r="S21" i="138" s="1"/>
  <c r="V22" i="138"/>
  <c r="U22" i="138"/>
  <c r="L22" i="138"/>
  <c r="T22" i="138" s="1"/>
  <c r="S22" i="138" s="1"/>
  <c r="V23" i="138"/>
  <c r="U23" i="138"/>
  <c r="L23" i="138"/>
  <c r="T23" i="138" s="1"/>
  <c r="S23" i="138" s="1"/>
  <c r="V24" i="138"/>
  <c r="U24" i="138"/>
  <c r="L24" i="138"/>
  <c r="T24" i="138" s="1"/>
  <c r="S24" i="138" s="1"/>
  <c r="V25" i="138"/>
  <c r="U25" i="138"/>
  <c r="L25" i="138"/>
  <c r="T25" i="138" s="1"/>
  <c r="S25" i="138" s="1"/>
  <c r="V26" i="138"/>
  <c r="U26" i="138"/>
  <c r="L26" i="138"/>
  <c r="T26" i="138" s="1"/>
  <c r="S26" i="138" s="1"/>
  <c r="V27" i="138"/>
  <c r="U27" i="138"/>
  <c r="L27" i="138"/>
  <c r="T27" i="138" s="1"/>
  <c r="S27" i="138" s="1"/>
  <c r="V28" i="138"/>
  <c r="U28" i="138"/>
  <c r="L28" i="138"/>
  <c r="T28" i="138" s="1"/>
  <c r="S28" i="138" s="1"/>
  <c r="V29" i="138"/>
  <c r="U29" i="138"/>
  <c r="L29" i="138"/>
  <c r="T29" i="138" s="1"/>
  <c r="S29" i="138" s="1"/>
  <c r="V30" i="138"/>
  <c r="U30" i="138"/>
  <c r="L30" i="138"/>
  <c r="T30" i="138" s="1"/>
  <c r="S30" i="138" s="1"/>
  <c r="V31" i="138"/>
  <c r="U31" i="138"/>
  <c r="L31" i="138"/>
  <c r="T31" i="138" s="1"/>
  <c r="S31" i="138" s="1"/>
  <c r="V32" i="138"/>
  <c r="U32" i="138"/>
  <c r="L32" i="138"/>
  <c r="T32" i="138" s="1"/>
  <c r="S32" i="138" s="1"/>
  <c r="V33" i="138"/>
  <c r="U33" i="138"/>
  <c r="L33" i="138"/>
  <c r="T33" i="138" s="1"/>
  <c r="S33" i="138" s="1"/>
  <c r="V34" i="138"/>
  <c r="U34" i="138"/>
  <c r="L34" i="138"/>
  <c r="T34" i="138" s="1"/>
  <c r="S34" i="138" s="1"/>
  <c r="V35" i="138"/>
  <c r="U35" i="138"/>
  <c r="L35" i="138"/>
  <c r="T35" i="138" s="1"/>
  <c r="S35" i="138" s="1"/>
  <c r="V36" i="138"/>
  <c r="U36" i="138"/>
  <c r="L36" i="138"/>
  <c r="T36" i="138" s="1"/>
  <c r="S36" i="138" s="1"/>
  <c r="V37" i="138"/>
  <c r="U37" i="138"/>
  <c r="L37" i="138"/>
  <c r="T37" i="138" s="1"/>
  <c r="S37" i="138" s="1"/>
  <c r="V38" i="138"/>
  <c r="U38" i="138"/>
  <c r="L38" i="138"/>
  <c r="T38" i="138" s="1"/>
  <c r="S38" i="138" s="1"/>
  <c r="V39" i="138"/>
  <c r="U39" i="138"/>
  <c r="L39" i="138"/>
  <c r="T39" i="138" s="1"/>
  <c r="S39" i="138" s="1"/>
  <c r="V40" i="138"/>
  <c r="U40" i="138"/>
  <c r="L40" i="138"/>
  <c r="T40" i="138" s="1"/>
  <c r="S40" i="138" s="1"/>
  <c r="V41" i="138"/>
  <c r="U41" i="138"/>
  <c r="L41" i="138"/>
  <c r="T41" i="138" s="1"/>
  <c r="S41" i="138" s="1"/>
  <c r="V43" i="138"/>
  <c r="U43" i="138"/>
  <c r="L43" i="138"/>
  <c r="T43" i="138" s="1"/>
  <c r="S43" i="138" s="1"/>
  <c r="V44" i="138"/>
  <c r="U44" i="138"/>
  <c r="L44" i="138"/>
  <c r="T44" i="138" s="1"/>
  <c r="S44" i="138" s="1"/>
  <c r="V45" i="138"/>
  <c r="U45" i="138"/>
  <c r="L45" i="138"/>
  <c r="T45" i="138" s="1"/>
  <c r="S45" i="138" s="1"/>
  <c r="V46" i="138"/>
  <c r="U46" i="138"/>
  <c r="L46" i="138"/>
  <c r="T46" i="138" s="1"/>
  <c r="S46" i="138" s="1"/>
  <c r="V47" i="138"/>
  <c r="U47" i="138"/>
  <c r="L47" i="138"/>
  <c r="T47" i="138" s="1"/>
  <c r="S47" i="138" s="1"/>
  <c r="V48" i="138"/>
  <c r="U48" i="138"/>
  <c r="L48" i="138"/>
  <c r="T48" i="138" s="1"/>
  <c r="S48" i="138" s="1"/>
  <c r="H48" i="137"/>
  <c r="H47" i="137"/>
  <c r="H46" i="137"/>
  <c r="H45" i="137"/>
  <c r="H44" i="137"/>
  <c r="H43" i="137"/>
  <c r="H42" i="137"/>
  <c r="H41" i="137"/>
  <c r="H40" i="137"/>
  <c r="H39" i="137"/>
  <c r="H38" i="137"/>
  <c r="H37" i="137"/>
  <c r="H36" i="137"/>
  <c r="H35" i="137"/>
  <c r="H34" i="137"/>
  <c r="H33" i="137"/>
  <c r="H32" i="137"/>
  <c r="H31" i="137"/>
  <c r="H30" i="137"/>
  <c r="H29" i="137"/>
  <c r="H28" i="137"/>
  <c r="H27" i="137"/>
  <c r="H26" i="137"/>
  <c r="H25" i="137"/>
  <c r="H24" i="137"/>
  <c r="H23" i="137"/>
  <c r="H22" i="137"/>
  <c r="H21" i="137"/>
  <c r="H20" i="137"/>
  <c r="H19" i="137"/>
  <c r="H18" i="137"/>
  <c r="H49" i="137" s="1"/>
  <c r="P2" i="137" s="1"/>
  <c r="R48" i="137"/>
  <c r="R47" i="137"/>
  <c r="R46" i="137"/>
  <c r="R45" i="137"/>
  <c r="R44" i="137"/>
  <c r="R43" i="137"/>
  <c r="R42" i="137"/>
  <c r="K42" i="137" s="1"/>
  <c r="R41" i="137"/>
  <c r="R40" i="137"/>
  <c r="R39" i="137"/>
  <c r="R38" i="137"/>
  <c r="R37" i="137"/>
  <c r="R36" i="137"/>
  <c r="R35" i="137"/>
  <c r="R34" i="137"/>
  <c r="R33" i="137"/>
  <c r="R32" i="137"/>
  <c r="R31" i="137"/>
  <c r="R30" i="137"/>
  <c r="R29" i="137"/>
  <c r="R28" i="137"/>
  <c r="R27" i="137"/>
  <c r="R26" i="137"/>
  <c r="R25" i="137"/>
  <c r="R24" i="137"/>
  <c r="R23" i="137"/>
  <c r="R22" i="137"/>
  <c r="R21" i="137"/>
  <c r="R20" i="137"/>
  <c r="R19" i="137"/>
  <c r="R18" i="137"/>
  <c r="R49" i="137" s="1"/>
  <c r="G49" i="137"/>
  <c r="K18" i="137"/>
  <c r="L18" i="137" s="1"/>
  <c r="J49" i="137"/>
  <c r="V19" i="137"/>
  <c r="U19" i="137"/>
  <c r="L19" i="137"/>
  <c r="T19" i="137" s="1"/>
  <c r="S19" i="137" s="1"/>
  <c r="V20" i="137"/>
  <c r="U20" i="137"/>
  <c r="L20" i="137"/>
  <c r="T20" i="137" s="1"/>
  <c r="S20" i="137" s="1"/>
  <c r="V21" i="137"/>
  <c r="U21" i="137"/>
  <c r="L21" i="137"/>
  <c r="T21" i="137" s="1"/>
  <c r="S21" i="137" s="1"/>
  <c r="V22" i="137"/>
  <c r="U22" i="137"/>
  <c r="L22" i="137"/>
  <c r="T22" i="137" s="1"/>
  <c r="S22" i="137" s="1"/>
  <c r="V23" i="137"/>
  <c r="U23" i="137"/>
  <c r="L23" i="137"/>
  <c r="T23" i="137" s="1"/>
  <c r="S23" i="137" s="1"/>
  <c r="V24" i="137"/>
  <c r="U24" i="137"/>
  <c r="L24" i="137"/>
  <c r="T24" i="137" s="1"/>
  <c r="S24" i="137" s="1"/>
  <c r="V25" i="137"/>
  <c r="U25" i="137"/>
  <c r="L25" i="137"/>
  <c r="T25" i="137" s="1"/>
  <c r="S25" i="137" s="1"/>
  <c r="V26" i="137"/>
  <c r="U26" i="137"/>
  <c r="L26" i="137"/>
  <c r="T26" i="137" s="1"/>
  <c r="S26" i="137" s="1"/>
  <c r="V27" i="137"/>
  <c r="U27" i="137"/>
  <c r="L27" i="137"/>
  <c r="T27" i="137" s="1"/>
  <c r="S27" i="137" s="1"/>
  <c r="V28" i="137"/>
  <c r="U28" i="137"/>
  <c r="L28" i="137"/>
  <c r="T28" i="137" s="1"/>
  <c r="S28" i="137" s="1"/>
  <c r="V29" i="137"/>
  <c r="U29" i="137"/>
  <c r="L29" i="137"/>
  <c r="T29" i="137" s="1"/>
  <c r="S29" i="137" s="1"/>
  <c r="V30" i="137"/>
  <c r="U30" i="137"/>
  <c r="L30" i="137"/>
  <c r="T30" i="137" s="1"/>
  <c r="S30" i="137" s="1"/>
  <c r="V31" i="137"/>
  <c r="U31" i="137"/>
  <c r="L31" i="137"/>
  <c r="T31" i="137" s="1"/>
  <c r="S31" i="137" s="1"/>
  <c r="V32" i="137"/>
  <c r="U32" i="137"/>
  <c r="L32" i="137"/>
  <c r="T32" i="137" s="1"/>
  <c r="S32" i="137" s="1"/>
  <c r="V33" i="137"/>
  <c r="U33" i="137"/>
  <c r="L33" i="137"/>
  <c r="T33" i="137" s="1"/>
  <c r="S33" i="137" s="1"/>
  <c r="V34" i="137"/>
  <c r="U34" i="137"/>
  <c r="L34" i="137"/>
  <c r="T34" i="137" s="1"/>
  <c r="S34" i="137" s="1"/>
  <c r="V35" i="137"/>
  <c r="U35" i="137"/>
  <c r="L35" i="137"/>
  <c r="T35" i="137" s="1"/>
  <c r="S35" i="137" s="1"/>
  <c r="V36" i="137"/>
  <c r="U36" i="137"/>
  <c r="L36" i="137"/>
  <c r="T36" i="137" s="1"/>
  <c r="S36" i="137" s="1"/>
  <c r="V37" i="137"/>
  <c r="U37" i="137"/>
  <c r="L37" i="137"/>
  <c r="T37" i="137" s="1"/>
  <c r="S37" i="137" s="1"/>
  <c r="V38" i="137"/>
  <c r="U38" i="137"/>
  <c r="L38" i="137"/>
  <c r="T38" i="137" s="1"/>
  <c r="S38" i="137" s="1"/>
  <c r="V39" i="137"/>
  <c r="U39" i="137"/>
  <c r="L39" i="137"/>
  <c r="T39" i="137" s="1"/>
  <c r="S39" i="137" s="1"/>
  <c r="V40" i="137"/>
  <c r="U40" i="137"/>
  <c r="L40" i="137"/>
  <c r="T40" i="137" s="1"/>
  <c r="S40" i="137" s="1"/>
  <c r="V41" i="137"/>
  <c r="U41" i="137"/>
  <c r="L41" i="137"/>
  <c r="T41" i="137" s="1"/>
  <c r="S41" i="137" s="1"/>
  <c r="L42" i="137"/>
  <c r="T42" i="137" s="1"/>
  <c r="S42" i="137" s="1"/>
  <c r="V43" i="137"/>
  <c r="U43" i="137"/>
  <c r="L43" i="137"/>
  <c r="T43" i="137" s="1"/>
  <c r="S43" i="137" s="1"/>
  <c r="V44" i="137"/>
  <c r="U44" i="137"/>
  <c r="L44" i="137"/>
  <c r="T44" i="137" s="1"/>
  <c r="S44" i="137" s="1"/>
  <c r="V45" i="137"/>
  <c r="U45" i="137"/>
  <c r="L45" i="137"/>
  <c r="T45" i="137" s="1"/>
  <c r="S45" i="137" s="1"/>
  <c r="V46" i="137"/>
  <c r="U46" i="137"/>
  <c r="L46" i="137"/>
  <c r="T46" i="137" s="1"/>
  <c r="S46" i="137" s="1"/>
  <c r="V47" i="137"/>
  <c r="U47" i="137"/>
  <c r="L47" i="137"/>
  <c r="T47" i="137" s="1"/>
  <c r="S47" i="137" s="1"/>
  <c r="V48" i="137"/>
  <c r="U48" i="137"/>
  <c r="L48" i="137"/>
  <c r="T48" i="137" s="1"/>
  <c r="S48" i="137" s="1"/>
  <c r="H48" i="136"/>
  <c r="H47" i="136"/>
  <c r="H46" i="136"/>
  <c r="H45" i="136"/>
  <c r="H44" i="136"/>
  <c r="H43" i="136"/>
  <c r="H42" i="136"/>
  <c r="H41" i="136"/>
  <c r="H40" i="136"/>
  <c r="H39" i="136"/>
  <c r="H38" i="136"/>
  <c r="H37" i="136"/>
  <c r="H36" i="136"/>
  <c r="H35" i="136"/>
  <c r="H34" i="136"/>
  <c r="H33" i="136"/>
  <c r="H32" i="136"/>
  <c r="H31" i="136"/>
  <c r="H30" i="136"/>
  <c r="H29" i="136"/>
  <c r="H28" i="136"/>
  <c r="H27" i="136"/>
  <c r="H26" i="136"/>
  <c r="H25" i="136"/>
  <c r="H24" i="136"/>
  <c r="H23" i="136"/>
  <c r="H22" i="136"/>
  <c r="H21" i="136"/>
  <c r="H20" i="136"/>
  <c r="H19" i="136"/>
  <c r="H18" i="136"/>
  <c r="H49" i="136" s="1"/>
  <c r="P2" i="136" s="1"/>
  <c r="R48" i="136"/>
  <c r="R47" i="136"/>
  <c r="R46" i="136"/>
  <c r="R45" i="136"/>
  <c r="R44" i="136"/>
  <c r="R43" i="136"/>
  <c r="R42" i="136"/>
  <c r="K42" i="136" s="1"/>
  <c r="L42" i="136" s="1"/>
  <c r="T42" i="136" s="1"/>
  <c r="S42" i="136" s="1"/>
  <c r="R41" i="136"/>
  <c r="R40" i="136"/>
  <c r="R39" i="136"/>
  <c r="R38" i="136"/>
  <c r="R37" i="136"/>
  <c r="R36" i="136"/>
  <c r="R35" i="136"/>
  <c r="R34" i="136"/>
  <c r="R33" i="136"/>
  <c r="R32" i="136"/>
  <c r="R31" i="136"/>
  <c r="R30" i="136"/>
  <c r="R29" i="136"/>
  <c r="R28" i="136"/>
  <c r="R27" i="136"/>
  <c r="R26" i="136"/>
  <c r="R25" i="136"/>
  <c r="R24" i="136"/>
  <c r="R23" i="136"/>
  <c r="R22" i="136"/>
  <c r="R21" i="136"/>
  <c r="R20" i="136"/>
  <c r="R19" i="136"/>
  <c r="R18" i="136"/>
  <c r="R49" i="136" s="1"/>
  <c r="G49" i="136"/>
  <c r="K18" i="136"/>
  <c r="J49" i="136"/>
  <c r="L18" i="136"/>
  <c r="V19" i="136"/>
  <c r="U19" i="136"/>
  <c r="L19" i="136"/>
  <c r="T19" i="136" s="1"/>
  <c r="S19" i="136" s="1"/>
  <c r="V20" i="136"/>
  <c r="U20" i="136"/>
  <c r="L20" i="136"/>
  <c r="T20" i="136" s="1"/>
  <c r="S20" i="136" s="1"/>
  <c r="V21" i="136"/>
  <c r="U21" i="136"/>
  <c r="L21" i="136"/>
  <c r="T21" i="136" s="1"/>
  <c r="S21" i="136" s="1"/>
  <c r="V22" i="136"/>
  <c r="U22" i="136"/>
  <c r="L22" i="136"/>
  <c r="T22" i="136" s="1"/>
  <c r="S22" i="136" s="1"/>
  <c r="V23" i="136"/>
  <c r="U23" i="136"/>
  <c r="L23" i="136"/>
  <c r="T23" i="136" s="1"/>
  <c r="S23" i="136" s="1"/>
  <c r="V24" i="136"/>
  <c r="U24" i="136"/>
  <c r="L24" i="136"/>
  <c r="T24" i="136" s="1"/>
  <c r="S24" i="136" s="1"/>
  <c r="V25" i="136"/>
  <c r="U25" i="136"/>
  <c r="L25" i="136"/>
  <c r="T25" i="136" s="1"/>
  <c r="S25" i="136" s="1"/>
  <c r="V26" i="136"/>
  <c r="U26" i="136"/>
  <c r="L26" i="136"/>
  <c r="T26" i="136" s="1"/>
  <c r="S26" i="136" s="1"/>
  <c r="V27" i="136"/>
  <c r="U27" i="136"/>
  <c r="L27" i="136"/>
  <c r="T27" i="136" s="1"/>
  <c r="S27" i="136" s="1"/>
  <c r="V28" i="136"/>
  <c r="U28" i="136"/>
  <c r="L28" i="136"/>
  <c r="T28" i="136" s="1"/>
  <c r="S28" i="136" s="1"/>
  <c r="V29" i="136"/>
  <c r="U29" i="136"/>
  <c r="L29" i="136"/>
  <c r="T29" i="136" s="1"/>
  <c r="S29" i="136" s="1"/>
  <c r="V30" i="136"/>
  <c r="U30" i="136"/>
  <c r="L30" i="136"/>
  <c r="T30" i="136" s="1"/>
  <c r="S30" i="136" s="1"/>
  <c r="V31" i="136"/>
  <c r="U31" i="136"/>
  <c r="L31" i="136"/>
  <c r="T31" i="136" s="1"/>
  <c r="S31" i="136" s="1"/>
  <c r="V32" i="136"/>
  <c r="U32" i="136"/>
  <c r="L32" i="136"/>
  <c r="T32" i="136" s="1"/>
  <c r="S32" i="136" s="1"/>
  <c r="V33" i="136"/>
  <c r="U33" i="136"/>
  <c r="L33" i="136"/>
  <c r="T33" i="136" s="1"/>
  <c r="S33" i="136" s="1"/>
  <c r="V34" i="136"/>
  <c r="U34" i="136"/>
  <c r="L34" i="136"/>
  <c r="T34" i="136" s="1"/>
  <c r="S34" i="136" s="1"/>
  <c r="V35" i="136"/>
  <c r="U35" i="136"/>
  <c r="L35" i="136"/>
  <c r="T35" i="136" s="1"/>
  <c r="S35" i="136" s="1"/>
  <c r="V36" i="136"/>
  <c r="U36" i="136"/>
  <c r="L36" i="136"/>
  <c r="T36" i="136" s="1"/>
  <c r="S36" i="136" s="1"/>
  <c r="V37" i="136"/>
  <c r="U37" i="136"/>
  <c r="L37" i="136"/>
  <c r="T37" i="136" s="1"/>
  <c r="S37" i="136" s="1"/>
  <c r="V38" i="136"/>
  <c r="U38" i="136"/>
  <c r="L38" i="136"/>
  <c r="T38" i="136" s="1"/>
  <c r="S38" i="136" s="1"/>
  <c r="V39" i="136"/>
  <c r="U39" i="136"/>
  <c r="L39" i="136"/>
  <c r="T39" i="136" s="1"/>
  <c r="S39" i="136" s="1"/>
  <c r="V40" i="136"/>
  <c r="U40" i="136"/>
  <c r="L40" i="136"/>
  <c r="T40" i="136" s="1"/>
  <c r="S40" i="136" s="1"/>
  <c r="V41" i="136"/>
  <c r="U41" i="136"/>
  <c r="L41" i="136"/>
  <c r="T41" i="136" s="1"/>
  <c r="S41" i="136" s="1"/>
  <c r="V43" i="136"/>
  <c r="U43" i="136"/>
  <c r="L43" i="136"/>
  <c r="T43" i="136" s="1"/>
  <c r="S43" i="136" s="1"/>
  <c r="V44" i="136"/>
  <c r="U44" i="136"/>
  <c r="L44" i="136"/>
  <c r="T44" i="136" s="1"/>
  <c r="S44" i="136" s="1"/>
  <c r="V45" i="136"/>
  <c r="U45" i="136"/>
  <c r="L45" i="136"/>
  <c r="T45" i="136" s="1"/>
  <c r="S45" i="136" s="1"/>
  <c r="V46" i="136"/>
  <c r="U46" i="136"/>
  <c r="L46" i="136"/>
  <c r="T46" i="136" s="1"/>
  <c r="S46" i="136" s="1"/>
  <c r="V47" i="136"/>
  <c r="U47" i="136"/>
  <c r="L47" i="136"/>
  <c r="T47" i="136" s="1"/>
  <c r="S47" i="136" s="1"/>
  <c r="V48" i="136"/>
  <c r="U48" i="136"/>
  <c r="L48" i="136"/>
  <c r="T48" i="136" s="1"/>
  <c r="S48" i="136" s="1"/>
  <c r="H48" i="135"/>
  <c r="H47" i="135"/>
  <c r="H46" i="135"/>
  <c r="H45" i="135"/>
  <c r="H44" i="135"/>
  <c r="H43" i="135"/>
  <c r="H42" i="135"/>
  <c r="H41" i="135"/>
  <c r="H40" i="135"/>
  <c r="H39" i="135"/>
  <c r="H38" i="135"/>
  <c r="H37" i="135"/>
  <c r="H36" i="135"/>
  <c r="H35" i="135"/>
  <c r="H34" i="135"/>
  <c r="H33" i="135"/>
  <c r="H32" i="135"/>
  <c r="H31" i="135"/>
  <c r="H30" i="135"/>
  <c r="H29" i="135"/>
  <c r="H28" i="135"/>
  <c r="H27" i="135"/>
  <c r="H26" i="135"/>
  <c r="H25" i="135"/>
  <c r="H24" i="135"/>
  <c r="H23" i="135"/>
  <c r="H22" i="135"/>
  <c r="H21" i="135"/>
  <c r="H20" i="135"/>
  <c r="H19" i="135"/>
  <c r="H18" i="135"/>
  <c r="H49" i="135" s="1"/>
  <c r="P2" i="135" s="1"/>
  <c r="R48" i="135"/>
  <c r="R47" i="135"/>
  <c r="R46" i="135"/>
  <c r="R45" i="135"/>
  <c r="R44" i="135"/>
  <c r="R43" i="135"/>
  <c r="R42" i="135"/>
  <c r="K42" i="135" s="1"/>
  <c r="R41" i="135"/>
  <c r="R40" i="135"/>
  <c r="R39" i="135"/>
  <c r="R38" i="135"/>
  <c r="R37" i="135"/>
  <c r="R36" i="135"/>
  <c r="R35" i="135"/>
  <c r="R34" i="135"/>
  <c r="R33" i="135"/>
  <c r="R32" i="135"/>
  <c r="R31" i="135"/>
  <c r="R30" i="135"/>
  <c r="R29" i="135"/>
  <c r="R28" i="135"/>
  <c r="R27" i="135"/>
  <c r="R26" i="135"/>
  <c r="R25" i="135"/>
  <c r="R24" i="135"/>
  <c r="R23" i="135"/>
  <c r="R22" i="135"/>
  <c r="R21" i="135"/>
  <c r="R20" i="135"/>
  <c r="R19" i="135"/>
  <c r="R18" i="135"/>
  <c r="R49" i="135" s="1"/>
  <c r="G49" i="135"/>
  <c r="K18" i="135"/>
  <c r="L18" i="135" s="1"/>
  <c r="J49" i="135"/>
  <c r="V19" i="135"/>
  <c r="U19" i="135"/>
  <c r="L19" i="135"/>
  <c r="T19" i="135" s="1"/>
  <c r="S19" i="135" s="1"/>
  <c r="V20" i="135"/>
  <c r="U20" i="135"/>
  <c r="L20" i="135"/>
  <c r="T20" i="135" s="1"/>
  <c r="S20" i="135" s="1"/>
  <c r="V21" i="135"/>
  <c r="U21" i="135"/>
  <c r="L21" i="135"/>
  <c r="T21" i="135" s="1"/>
  <c r="S21" i="135" s="1"/>
  <c r="V22" i="135"/>
  <c r="U22" i="135"/>
  <c r="L22" i="135"/>
  <c r="T22" i="135" s="1"/>
  <c r="S22" i="135" s="1"/>
  <c r="V23" i="135"/>
  <c r="U23" i="135"/>
  <c r="L23" i="135"/>
  <c r="T23" i="135" s="1"/>
  <c r="S23" i="135" s="1"/>
  <c r="V24" i="135"/>
  <c r="U24" i="135"/>
  <c r="L24" i="135"/>
  <c r="T24" i="135" s="1"/>
  <c r="S24" i="135" s="1"/>
  <c r="V25" i="135"/>
  <c r="U25" i="135"/>
  <c r="L25" i="135"/>
  <c r="T25" i="135" s="1"/>
  <c r="S25" i="135" s="1"/>
  <c r="V26" i="135"/>
  <c r="U26" i="135"/>
  <c r="L26" i="135"/>
  <c r="T26" i="135" s="1"/>
  <c r="S26" i="135" s="1"/>
  <c r="V27" i="135"/>
  <c r="U27" i="135"/>
  <c r="L27" i="135"/>
  <c r="T27" i="135" s="1"/>
  <c r="S27" i="135" s="1"/>
  <c r="V28" i="135"/>
  <c r="U28" i="135"/>
  <c r="L28" i="135"/>
  <c r="T28" i="135" s="1"/>
  <c r="S28" i="135" s="1"/>
  <c r="V29" i="135"/>
  <c r="U29" i="135"/>
  <c r="L29" i="135"/>
  <c r="T29" i="135" s="1"/>
  <c r="S29" i="135" s="1"/>
  <c r="V30" i="135"/>
  <c r="U30" i="135"/>
  <c r="L30" i="135"/>
  <c r="T30" i="135" s="1"/>
  <c r="S30" i="135" s="1"/>
  <c r="V31" i="135"/>
  <c r="U31" i="135"/>
  <c r="L31" i="135"/>
  <c r="T31" i="135" s="1"/>
  <c r="S31" i="135" s="1"/>
  <c r="V32" i="135"/>
  <c r="U32" i="135"/>
  <c r="L32" i="135"/>
  <c r="T32" i="135" s="1"/>
  <c r="S32" i="135" s="1"/>
  <c r="V33" i="135"/>
  <c r="U33" i="135"/>
  <c r="L33" i="135"/>
  <c r="T33" i="135" s="1"/>
  <c r="S33" i="135" s="1"/>
  <c r="V34" i="135"/>
  <c r="U34" i="135"/>
  <c r="L34" i="135"/>
  <c r="T34" i="135" s="1"/>
  <c r="S34" i="135" s="1"/>
  <c r="V35" i="135"/>
  <c r="U35" i="135"/>
  <c r="L35" i="135"/>
  <c r="T35" i="135" s="1"/>
  <c r="S35" i="135" s="1"/>
  <c r="V36" i="135"/>
  <c r="U36" i="135"/>
  <c r="L36" i="135"/>
  <c r="T36" i="135" s="1"/>
  <c r="S36" i="135" s="1"/>
  <c r="V37" i="135"/>
  <c r="U37" i="135"/>
  <c r="L37" i="135"/>
  <c r="T37" i="135" s="1"/>
  <c r="S37" i="135" s="1"/>
  <c r="V38" i="135"/>
  <c r="U38" i="135"/>
  <c r="L38" i="135"/>
  <c r="T38" i="135" s="1"/>
  <c r="S38" i="135" s="1"/>
  <c r="V39" i="135"/>
  <c r="U39" i="135"/>
  <c r="L39" i="135"/>
  <c r="T39" i="135" s="1"/>
  <c r="S39" i="135" s="1"/>
  <c r="V40" i="135"/>
  <c r="U40" i="135"/>
  <c r="L40" i="135"/>
  <c r="T40" i="135" s="1"/>
  <c r="S40" i="135" s="1"/>
  <c r="V41" i="135"/>
  <c r="U41" i="135"/>
  <c r="L41" i="135"/>
  <c r="T41" i="135" s="1"/>
  <c r="S41" i="135" s="1"/>
  <c r="L42" i="135"/>
  <c r="T42" i="135" s="1"/>
  <c r="S42" i="135" s="1"/>
  <c r="V43" i="135"/>
  <c r="U43" i="135"/>
  <c r="L43" i="135"/>
  <c r="T43" i="135" s="1"/>
  <c r="S43" i="135" s="1"/>
  <c r="V44" i="135"/>
  <c r="U44" i="135"/>
  <c r="L44" i="135"/>
  <c r="T44" i="135" s="1"/>
  <c r="S44" i="135" s="1"/>
  <c r="V45" i="135"/>
  <c r="U45" i="135"/>
  <c r="L45" i="135"/>
  <c r="T45" i="135" s="1"/>
  <c r="S45" i="135" s="1"/>
  <c r="V46" i="135"/>
  <c r="U46" i="135"/>
  <c r="L46" i="135"/>
  <c r="T46" i="135" s="1"/>
  <c r="S46" i="135" s="1"/>
  <c r="V47" i="135"/>
  <c r="U47" i="135"/>
  <c r="L47" i="135"/>
  <c r="T47" i="135" s="1"/>
  <c r="S47" i="135" s="1"/>
  <c r="V48" i="135"/>
  <c r="U48" i="135"/>
  <c r="L48" i="135"/>
  <c r="T48" i="135" s="1"/>
  <c r="S48" i="135" s="1"/>
  <c r="H48" i="134"/>
  <c r="H47" i="134"/>
  <c r="H46" i="134"/>
  <c r="H45" i="134"/>
  <c r="H44" i="134"/>
  <c r="H43" i="134"/>
  <c r="H42" i="134"/>
  <c r="H41" i="134"/>
  <c r="H40" i="134"/>
  <c r="H39" i="134"/>
  <c r="H38" i="134"/>
  <c r="H37" i="134"/>
  <c r="H36" i="134"/>
  <c r="H35" i="134"/>
  <c r="H34" i="134"/>
  <c r="H33" i="134"/>
  <c r="H32" i="134"/>
  <c r="H31" i="134"/>
  <c r="H30" i="134"/>
  <c r="H29" i="134"/>
  <c r="H28" i="134"/>
  <c r="H27" i="134"/>
  <c r="H26" i="134"/>
  <c r="H25" i="134"/>
  <c r="H24" i="134"/>
  <c r="H23" i="134"/>
  <c r="H22" i="134"/>
  <c r="H21" i="134"/>
  <c r="H20" i="134"/>
  <c r="H19" i="134"/>
  <c r="H18" i="134"/>
  <c r="H49" i="134" s="1"/>
  <c r="P2" i="134" s="1"/>
  <c r="R48" i="134"/>
  <c r="R47" i="134"/>
  <c r="R46" i="134"/>
  <c r="R45" i="134"/>
  <c r="R44" i="134"/>
  <c r="R43" i="134"/>
  <c r="R42" i="134"/>
  <c r="K42" i="134" s="1"/>
  <c r="L42" i="134" s="1"/>
  <c r="T42" i="134" s="1"/>
  <c r="S42" i="134" s="1"/>
  <c r="R41" i="134"/>
  <c r="R40" i="134"/>
  <c r="R39" i="134"/>
  <c r="R38" i="134"/>
  <c r="R37" i="134"/>
  <c r="R36" i="134"/>
  <c r="R35" i="134"/>
  <c r="R34" i="134"/>
  <c r="R33" i="134"/>
  <c r="R32" i="134"/>
  <c r="R31" i="134"/>
  <c r="R30" i="134"/>
  <c r="R29" i="134"/>
  <c r="R28" i="134"/>
  <c r="R27" i="134"/>
  <c r="R26" i="134"/>
  <c r="R25" i="134"/>
  <c r="R24" i="134"/>
  <c r="R23" i="134"/>
  <c r="R22" i="134"/>
  <c r="R21" i="134"/>
  <c r="R20" i="134"/>
  <c r="R19" i="134"/>
  <c r="R18" i="134"/>
  <c r="R49" i="134" s="1"/>
  <c r="G49" i="134"/>
  <c r="K18" i="134"/>
  <c r="J49" i="134"/>
  <c r="L18" i="134"/>
  <c r="V19" i="134"/>
  <c r="U19" i="134"/>
  <c r="L19" i="134"/>
  <c r="T19" i="134" s="1"/>
  <c r="S19" i="134" s="1"/>
  <c r="V20" i="134"/>
  <c r="U20" i="134"/>
  <c r="L20" i="134"/>
  <c r="T20" i="134" s="1"/>
  <c r="S20" i="134" s="1"/>
  <c r="V21" i="134"/>
  <c r="U21" i="134"/>
  <c r="L21" i="134"/>
  <c r="T21" i="134" s="1"/>
  <c r="S21" i="134" s="1"/>
  <c r="V22" i="134"/>
  <c r="U22" i="134"/>
  <c r="L22" i="134"/>
  <c r="T22" i="134" s="1"/>
  <c r="S22" i="134" s="1"/>
  <c r="V23" i="134"/>
  <c r="U23" i="134"/>
  <c r="L23" i="134"/>
  <c r="T23" i="134" s="1"/>
  <c r="S23" i="134" s="1"/>
  <c r="V24" i="134"/>
  <c r="U24" i="134"/>
  <c r="L24" i="134"/>
  <c r="T24" i="134" s="1"/>
  <c r="S24" i="134" s="1"/>
  <c r="V25" i="134"/>
  <c r="U25" i="134"/>
  <c r="L25" i="134"/>
  <c r="T25" i="134" s="1"/>
  <c r="S25" i="134" s="1"/>
  <c r="V26" i="134"/>
  <c r="U26" i="134"/>
  <c r="L26" i="134"/>
  <c r="T26" i="134" s="1"/>
  <c r="S26" i="134" s="1"/>
  <c r="V27" i="134"/>
  <c r="U27" i="134"/>
  <c r="L27" i="134"/>
  <c r="T27" i="134" s="1"/>
  <c r="S27" i="134" s="1"/>
  <c r="V28" i="134"/>
  <c r="U28" i="134"/>
  <c r="L28" i="134"/>
  <c r="T28" i="134" s="1"/>
  <c r="S28" i="134" s="1"/>
  <c r="V29" i="134"/>
  <c r="U29" i="134"/>
  <c r="L29" i="134"/>
  <c r="T29" i="134" s="1"/>
  <c r="S29" i="134" s="1"/>
  <c r="V30" i="134"/>
  <c r="U30" i="134"/>
  <c r="L30" i="134"/>
  <c r="T30" i="134" s="1"/>
  <c r="S30" i="134" s="1"/>
  <c r="V31" i="134"/>
  <c r="U31" i="134"/>
  <c r="L31" i="134"/>
  <c r="T31" i="134" s="1"/>
  <c r="S31" i="134" s="1"/>
  <c r="V32" i="134"/>
  <c r="U32" i="134"/>
  <c r="L32" i="134"/>
  <c r="T32" i="134" s="1"/>
  <c r="S32" i="134" s="1"/>
  <c r="V33" i="134"/>
  <c r="U33" i="134"/>
  <c r="L33" i="134"/>
  <c r="T33" i="134" s="1"/>
  <c r="S33" i="134" s="1"/>
  <c r="V34" i="134"/>
  <c r="U34" i="134"/>
  <c r="L34" i="134"/>
  <c r="T34" i="134" s="1"/>
  <c r="S34" i="134" s="1"/>
  <c r="V35" i="134"/>
  <c r="U35" i="134"/>
  <c r="L35" i="134"/>
  <c r="T35" i="134" s="1"/>
  <c r="S35" i="134" s="1"/>
  <c r="V36" i="134"/>
  <c r="U36" i="134"/>
  <c r="L36" i="134"/>
  <c r="T36" i="134" s="1"/>
  <c r="S36" i="134" s="1"/>
  <c r="V37" i="134"/>
  <c r="U37" i="134"/>
  <c r="L37" i="134"/>
  <c r="T37" i="134" s="1"/>
  <c r="S37" i="134" s="1"/>
  <c r="V38" i="134"/>
  <c r="U38" i="134"/>
  <c r="L38" i="134"/>
  <c r="T38" i="134" s="1"/>
  <c r="S38" i="134" s="1"/>
  <c r="V39" i="134"/>
  <c r="U39" i="134"/>
  <c r="L39" i="134"/>
  <c r="T39" i="134" s="1"/>
  <c r="S39" i="134" s="1"/>
  <c r="V40" i="134"/>
  <c r="U40" i="134"/>
  <c r="L40" i="134"/>
  <c r="T40" i="134" s="1"/>
  <c r="S40" i="134" s="1"/>
  <c r="V41" i="134"/>
  <c r="U41" i="134"/>
  <c r="L41" i="134"/>
  <c r="T41" i="134" s="1"/>
  <c r="S41" i="134" s="1"/>
  <c r="V43" i="134"/>
  <c r="U43" i="134"/>
  <c r="L43" i="134"/>
  <c r="T43" i="134" s="1"/>
  <c r="S43" i="134" s="1"/>
  <c r="V44" i="134"/>
  <c r="U44" i="134"/>
  <c r="L44" i="134"/>
  <c r="T44" i="134" s="1"/>
  <c r="S44" i="134" s="1"/>
  <c r="V45" i="134"/>
  <c r="U45" i="134"/>
  <c r="L45" i="134"/>
  <c r="T45" i="134" s="1"/>
  <c r="S45" i="134" s="1"/>
  <c r="V46" i="134"/>
  <c r="U46" i="134"/>
  <c r="L46" i="134"/>
  <c r="T46" i="134" s="1"/>
  <c r="S46" i="134" s="1"/>
  <c r="V47" i="134"/>
  <c r="U47" i="134"/>
  <c r="L47" i="134"/>
  <c r="T47" i="134" s="1"/>
  <c r="S47" i="134" s="1"/>
  <c r="V48" i="134"/>
  <c r="U48" i="134"/>
  <c r="L48" i="134"/>
  <c r="T48" i="134" s="1"/>
  <c r="S48" i="134" s="1"/>
  <c r="H48" i="133"/>
  <c r="H47" i="133"/>
  <c r="H46" i="133"/>
  <c r="H45" i="133"/>
  <c r="H44" i="133"/>
  <c r="H43" i="133"/>
  <c r="H42" i="133"/>
  <c r="H41" i="133"/>
  <c r="H40" i="133"/>
  <c r="H39" i="133"/>
  <c r="H38" i="133"/>
  <c r="H37" i="133"/>
  <c r="H36" i="133"/>
  <c r="H35" i="133"/>
  <c r="H34" i="133"/>
  <c r="H33" i="133"/>
  <c r="H32" i="133"/>
  <c r="H31" i="133"/>
  <c r="H30" i="133"/>
  <c r="H29" i="133"/>
  <c r="H28" i="133"/>
  <c r="H27" i="133"/>
  <c r="H26" i="133"/>
  <c r="H25" i="133"/>
  <c r="H24" i="133"/>
  <c r="H23" i="133"/>
  <c r="H22" i="133"/>
  <c r="H21" i="133"/>
  <c r="H20" i="133"/>
  <c r="H19" i="133"/>
  <c r="H18" i="133"/>
  <c r="H49" i="133" s="1"/>
  <c r="P2" i="133" s="1"/>
  <c r="R48" i="133"/>
  <c r="R47" i="133"/>
  <c r="R46" i="133"/>
  <c r="R45" i="133"/>
  <c r="R44" i="133"/>
  <c r="R43" i="133"/>
  <c r="R42" i="133"/>
  <c r="K42" i="133" s="1"/>
  <c r="R41" i="133"/>
  <c r="R40" i="133"/>
  <c r="R39" i="133"/>
  <c r="R38" i="133"/>
  <c r="R37" i="133"/>
  <c r="R36" i="133"/>
  <c r="R35" i="133"/>
  <c r="R34" i="133"/>
  <c r="R33" i="133"/>
  <c r="R32" i="133"/>
  <c r="R31" i="133"/>
  <c r="R30" i="133"/>
  <c r="R29" i="133"/>
  <c r="R28" i="133"/>
  <c r="R27" i="133"/>
  <c r="R26" i="133"/>
  <c r="R25" i="133"/>
  <c r="R24" i="133"/>
  <c r="R23" i="133"/>
  <c r="R22" i="133"/>
  <c r="R21" i="133"/>
  <c r="R20" i="133"/>
  <c r="R19" i="133"/>
  <c r="R18" i="133"/>
  <c r="R49" i="133" s="1"/>
  <c r="G49" i="133"/>
  <c r="K18" i="133"/>
  <c r="L18" i="133" s="1"/>
  <c r="J49" i="133"/>
  <c r="V19" i="133"/>
  <c r="U19" i="133"/>
  <c r="L19" i="133"/>
  <c r="T19" i="133" s="1"/>
  <c r="S19" i="133" s="1"/>
  <c r="V20" i="133"/>
  <c r="U20" i="133"/>
  <c r="L20" i="133"/>
  <c r="T20" i="133" s="1"/>
  <c r="S20" i="133" s="1"/>
  <c r="V21" i="133"/>
  <c r="U21" i="133"/>
  <c r="L21" i="133"/>
  <c r="T21" i="133" s="1"/>
  <c r="S21" i="133" s="1"/>
  <c r="V22" i="133"/>
  <c r="U22" i="133"/>
  <c r="L22" i="133"/>
  <c r="T22" i="133" s="1"/>
  <c r="S22" i="133" s="1"/>
  <c r="V23" i="133"/>
  <c r="U23" i="133"/>
  <c r="L23" i="133"/>
  <c r="T23" i="133" s="1"/>
  <c r="S23" i="133" s="1"/>
  <c r="V24" i="133"/>
  <c r="U24" i="133"/>
  <c r="L24" i="133"/>
  <c r="T24" i="133" s="1"/>
  <c r="S24" i="133" s="1"/>
  <c r="V25" i="133"/>
  <c r="U25" i="133"/>
  <c r="L25" i="133"/>
  <c r="T25" i="133" s="1"/>
  <c r="S25" i="133" s="1"/>
  <c r="V26" i="133"/>
  <c r="U26" i="133"/>
  <c r="L26" i="133"/>
  <c r="T26" i="133" s="1"/>
  <c r="S26" i="133" s="1"/>
  <c r="V27" i="133"/>
  <c r="U27" i="133"/>
  <c r="L27" i="133"/>
  <c r="T27" i="133" s="1"/>
  <c r="S27" i="133" s="1"/>
  <c r="V28" i="133"/>
  <c r="U28" i="133"/>
  <c r="L28" i="133"/>
  <c r="T28" i="133" s="1"/>
  <c r="S28" i="133" s="1"/>
  <c r="V29" i="133"/>
  <c r="U29" i="133"/>
  <c r="L29" i="133"/>
  <c r="T29" i="133" s="1"/>
  <c r="S29" i="133" s="1"/>
  <c r="V30" i="133"/>
  <c r="U30" i="133"/>
  <c r="L30" i="133"/>
  <c r="T30" i="133" s="1"/>
  <c r="S30" i="133" s="1"/>
  <c r="V31" i="133"/>
  <c r="U31" i="133"/>
  <c r="L31" i="133"/>
  <c r="T31" i="133" s="1"/>
  <c r="S31" i="133" s="1"/>
  <c r="V32" i="133"/>
  <c r="U32" i="133"/>
  <c r="L32" i="133"/>
  <c r="T32" i="133" s="1"/>
  <c r="S32" i="133" s="1"/>
  <c r="V33" i="133"/>
  <c r="U33" i="133"/>
  <c r="L33" i="133"/>
  <c r="T33" i="133" s="1"/>
  <c r="S33" i="133" s="1"/>
  <c r="V34" i="133"/>
  <c r="U34" i="133"/>
  <c r="L34" i="133"/>
  <c r="T34" i="133" s="1"/>
  <c r="S34" i="133" s="1"/>
  <c r="V35" i="133"/>
  <c r="U35" i="133"/>
  <c r="L35" i="133"/>
  <c r="T35" i="133" s="1"/>
  <c r="S35" i="133" s="1"/>
  <c r="V36" i="133"/>
  <c r="U36" i="133"/>
  <c r="L36" i="133"/>
  <c r="T36" i="133" s="1"/>
  <c r="S36" i="133" s="1"/>
  <c r="V37" i="133"/>
  <c r="U37" i="133"/>
  <c r="L37" i="133"/>
  <c r="T37" i="133" s="1"/>
  <c r="S37" i="133" s="1"/>
  <c r="V38" i="133"/>
  <c r="U38" i="133"/>
  <c r="L38" i="133"/>
  <c r="T38" i="133" s="1"/>
  <c r="S38" i="133" s="1"/>
  <c r="V39" i="133"/>
  <c r="U39" i="133"/>
  <c r="L39" i="133"/>
  <c r="T39" i="133" s="1"/>
  <c r="S39" i="133" s="1"/>
  <c r="V40" i="133"/>
  <c r="U40" i="133"/>
  <c r="L40" i="133"/>
  <c r="T40" i="133" s="1"/>
  <c r="S40" i="133" s="1"/>
  <c r="V41" i="133"/>
  <c r="U41" i="133"/>
  <c r="L41" i="133"/>
  <c r="T41" i="133" s="1"/>
  <c r="S41" i="133" s="1"/>
  <c r="L42" i="133"/>
  <c r="T42" i="133" s="1"/>
  <c r="S42" i="133" s="1"/>
  <c r="V43" i="133"/>
  <c r="U43" i="133"/>
  <c r="L43" i="133"/>
  <c r="T43" i="133" s="1"/>
  <c r="S43" i="133" s="1"/>
  <c r="V44" i="133"/>
  <c r="U44" i="133"/>
  <c r="L44" i="133"/>
  <c r="T44" i="133" s="1"/>
  <c r="S44" i="133" s="1"/>
  <c r="V45" i="133"/>
  <c r="U45" i="133"/>
  <c r="L45" i="133"/>
  <c r="T45" i="133" s="1"/>
  <c r="S45" i="133" s="1"/>
  <c r="V46" i="133"/>
  <c r="U46" i="133"/>
  <c r="L46" i="133"/>
  <c r="T46" i="133" s="1"/>
  <c r="S46" i="133" s="1"/>
  <c r="V47" i="133"/>
  <c r="U47" i="133"/>
  <c r="L47" i="133"/>
  <c r="T47" i="133" s="1"/>
  <c r="S47" i="133" s="1"/>
  <c r="V48" i="133"/>
  <c r="U48" i="133"/>
  <c r="L48" i="133"/>
  <c r="T48" i="133" s="1"/>
  <c r="S48" i="133" s="1"/>
  <c r="H48" i="132"/>
  <c r="H47" i="132"/>
  <c r="H46" i="132"/>
  <c r="H45" i="132"/>
  <c r="H44" i="132"/>
  <c r="H43" i="132"/>
  <c r="H42" i="132"/>
  <c r="H41" i="132"/>
  <c r="H40" i="132"/>
  <c r="H39" i="132"/>
  <c r="H38" i="132"/>
  <c r="H37" i="132"/>
  <c r="H36" i="132"/>
  <c r="H35" i="132"/>
  <c r="H34" i="132"/>
  <c r="H33" i="132"/>
  <c r="H32" i="132"/>
  <c r="H31" i="132"/>
  <c r="H30" i="132"/>
  <c r="H29" i="132"/>
  <c r="H28" i="132"/>
  <c r="H27" i="132"/>
  <c r="H26" i="132"/>
  <c r="H25" i="132"/>
  <c r="H24" i="132"/>
  <c r="H23" i="132"/>
  <c r="H22" i="132"/>
  <c r="H21" i="132"/>
  <c r="H20" i="132"/>
  <c r="H19" i="132"/>
  <c r="H18" i="132"/>
  <c r="H49" i="132" s="1"/>
  <c r="P2" i="132" s="1"/>
  <c r="R48" i="132"/>
  <c r="R47" i="132"/>
  <c r="R46" i="132"/>
  <c r="R45" i="132"/>
  <c r="R44" i="132"/>
  <c r="R43" i="132"/>
  <c r="R42" i="132"/>
  <c r="K42" i="132" s="1"/>
  <c r="L42" i="132" s="1"/>
  <c r="T42" i="132" s="1"/>
  <c r="S42" i="132" s="1"/>
  <c r="R41" i="132"/>
  <c r="R40" i="132"/>
  <c r="R39" i="132"/>
  <c r="R38" i="132"/>
  <c r="R37" i="132"/>
  <c r="R36" i="132"/>
  <c r="R35" i="132"/>
  <c r="R34" i="132"/>
  <c r="R33" i="132"/>
  <c r="R32" i="132"/>
  <c r="R31" i="132"/>
  <c r="R30" i="132"/>
  <c r="R29" i="132"/>
  <c r="R28" i="132"/>
  <c r="R27" i="132"/>
  <c r="R26" i="132"/>
  <c r="R25" i="132"/>
  <c r="R24" i="132"/>
  <c r="R23" i="132"/>
  <c r="R22" i="132"/>
  <c r="R21" i="132"/>
  <c r="R20" i="132"/>
  <c r="R19" i="132"/>
  <c r="R18" i="132"/>
  <c r="R49" i="132" s="1"/>
  <c r="G49" i="132"/>
  <c r="K18" i="132"/>
  <c r="J49" i="132"/>
  <c r="L18" i="132"/>
  <c r="V19" i="132"/>
  <c r="U19" i="132"/>
  <c r="L19" i="132"/>
  <c r="T19" i="132" s="1"/>
  <c r="S19" i="132" s="1"/>
  <c r="V20" i="132"/>
  <c r="U20" i="132"/>
  <c r="L20" i="132"/>
  <c r="T20" i="132" s="1"/>
  <c r="S20" i="132" s="1"/>
  <c r="V21" i="132"/>
  <c r="U21" i="132"/>
  <c r="L21" i="132"/>
  <c r="T21" i="132" s="1"/>
  <c r="S21" i="132" s="1"/>
  <c r="V22" i="132"/>
  <c r="U22" i="132"/>
  <c r="L22" i="132"/>
  <c r="T22" i="132" s="1"/>
  <c r="S22" i="132" s="1"/>
  <c r="V23" i="132"/>
  <c r="U23" i="132"/>
  <c r="L23" i="132"/>
  <c r="T23" i="132" s="1"/>
  <c r="S23" i="132" s="1"/>
  <c r="V24" i="132"/>
  <c r="U24" i="132"/>
  <c r="L24" i="132"/>
  <c r="T24" i="132" s="1"/>
  <c r="S24" i="132" s="1"/>
  <c r="V25" i="132"/>
  <c r="U25" i="132"/>
  <c r="L25" i="132"/>
  <c r="T25" i="132" s="1"/>
  <c r="S25" i="132" s="1"/>
  <c r="V26" i="132"/>
  <c r="U26" i="132"/>
  <c r="L26" i="132"/>
  <c r="T26" i="132" s="1"/>
  <c r="S26" i="132" s="1"/>
  <c r="V27" i="132"/>
  <c r="U27" i="132"/>
  <c r="L27" i="132"/>
  <c r="T27" i="132" s="1"/>
  <c r="S27" i="132" s="1"/>
  <c r="V28" i="132"/>
  <c r="U28" i="132"/>
  <c r="L28" i="132"/>
  <c r="T28" i="132" s="1"/>
  <c r="S28" i="132" s="1"/>
  <c r="V29" i="132"/>
  <c r="U29" i="132"/>
  <c r="L29" i="132"/>
  <c r="T29" i="132" s="1"/>
  <c r="S29" i="132" s="1"/>
  <c r="V30" i="132"/>
  <c r="U30" i="132"/>
  <c r="L30" i="132"/>
  <c r="T30" i="132" s="1"/>
  <c r="S30" i="132" s="1"/>
  <c r="V31" i="132"/>
  <c r="U31" i="132"/>
  <c r="L31" i="132"/>
  <c r="T31" i="132" s="1"/>
  <c r="S31" i="132" s="1"/>
  <c r="V32" i="132"/>
  <c r="U32" i="132"/>
  <c r="L32" i="132"/>
  <c r="T32" i="132" s="1"/>
  <c r="S32" i="132" s="1"/>
  <c r="V33" i="132"/>
  <c r="U33" i="132"/>
  <c r="L33" i="132"/>
  <c r="T33" i="132" s="1"/>
  <c r="S33" i="132" s="1"/>
  <c r="V34" i="132"/>
  <c r="U34" i="132"/>
  <c r="L34" i="132"/>
  <c r="T34" i="132" s="1"/>
  <c r="S34" i="132" s="1"/>
  <c r="V35" i="132"/>
  <c r="U35" i="132"/>
  <c r="L35" i="132"/>
  <c r="T35" i="132" s="1"/>
  <c r="S35" i="132" s="1"/>
  <c r="V36" i="132"/>
  <c r="U36" i="132"/>
  <c r="L36" i="132"/>
  <c r="T36" i="132" s="1"/>
  <c r="S36" i="132" s="1"/>
  <c r="V37" i="132"/>
  <c r="U37" i="132"/>
  <c r="L37" i="132"/>
  <c r="T37" i="132" s="1"/>
  <c r="S37" i="132" s="1"/>
  <c r="V38" i="132"/>
  <c r="U38" i="132"/>
  <c r="L38" i="132"/>
  <c r="T38" i="132" s="1"/>
  <c r="S38" i="132" s="1"/>
  <c r="V39" i="132"/>
  <c r="U39" i="132"/>
  <c r="L39" i="132"/>
  <c r="T39" i="132" s="1"/>
  <c r="S39" i="132" s="1"/>
  <c r="V40" i="132"/>
  <c r="U40" i="132"/>
  <c r="L40" i="132"/>
  <c r="T40" i="132" s="1"/>
  <c r="S40" i="132" s="1"/>
  <c r="V41" i="132"/>
  <c r="U41" i="132"/>
  <c r="L41" i="132"/>
  <c r="T41" i="132" s="1"/>
  <c r="S41" i="132" s="1"/>
  <c r="V43" i="132"/>
  <c r="U43" i="132"/>
  <c r="L43" i="132"/>
  <c r="T43" i="132" s="1"/>
  <c r="S43" i="132" s="1"/>
  <c r="V44" i="132"/>
  <c r="U44" i="132"/>
  <c r="L44" i="132"/>
  <c r="T44" i="132" s="1"/>
  <c r="S44" i="132" s="1"/>
  <c r="V45" i="132"/>
  <c r="U45" i="132"/>
  <c r="L45" i="132"/>
  <c r="T45" i="132" s="1"/>
  <c r="S45" i="132" s="1"/>
  <c r="V46" i="132"/>
  <c r="U46" i="132"/>
  <c r="L46" i="132"/>
  <c r="T46" i="132" s="1"/>
  <c r="S46" i="132" s="1"/>
  <c r="V47" i="132"/>
  <c r="U47" i="132"/>
  <c r="L47" i="132"/>
  <c r="T47" i="132" s="1"/>
  <c r="S47" i="132" s="1"/>
  <c r="V48" i="132"/>
  <c r="U48" i="132"/>
  <c r="L48" i="132"/>
  <c r="T48" i="132" s="1"/>
  <c r="S48" i="132" s="1"/>
  <c r="H48" i="131"/>
  <c r="H47" i="131"/>
  <c r="H46" i="131"/>
  <c r="H45" i="131"/>
  <c r="H44" i="131"/>
  <c r="H43" i="131"/>
  <c r="H42" i="131"/>
  <c r="H41" i="131"/>
  <c r="H40" i="131"/>
  <c r="H39" i="131"/>
  <c r="H38" i="131"/>
  <c r="H37" i="131"/>
  <c r="H36" i="131"/>
  <c r="H35" i="131"/>
  <c r="H34" i="131"/>
  <c r="H33" i="131"/>
  <c r="H32" i="131"/>
  <c r="H31" i="131"/>
  <c r="H30" i="131"/>
  <c r="H29" i="131"/>
  <c r="H28" i="131"/>
  <c r="H27" i="131"/>
  <c r="H26" i="131"/>
  <c r="H25" i="131"/>
  <c r="H24" i="131"/>
  <c r="H23" i="131"/>
  <c r="H22" i="131"/>
  <c r="H21" i="131"/>
  <c r="H20" i="131"/>
  <c r="H19" i="131"/>
  <c r="H18" i="131"/>
  <c r="H49" i="131" s="1"/>
  <c r="P2" i="131" s="1"/>
  <c r="R48" i="131"/>
  <c r="R47" i="131"/>
  <c r="R46" i="131"/>
  <c r="R45" i="131"/>
  <c r="R44" i="131"/>
  <c r="R43" i="131"/>
  <c r="R42" i="131"/>
  <c r="K42" i="131" s="1"/>
  <c r="R41" i="131"/>
  <c r="R40" i="131"/>
  <c r="R39" i="131"/>
  <c r="R38" i="131"/>
  <c r="R37" i="131"/>
  <c r="R36" i="131"/>
  <c r="R35" i="131"/>
  <c r="R34" i="131"/>
  <c r="R33" i="131"/>
  <c r="R32" i="131"/>
  <c r="R31" i="131"/>
  <c r="R30" i="131"/>
  <c r="R29" i="131"/>
  <c r="R28" i="131"/>
  <c r="R27" i="131"/>
  <c r="R26" i="131"/>
  <c r="R25" i="131"/>
  <c r="R24" i="131"/>
  <c r="R23" i="131"/>
  <c r="R22" i="131"/>
  <c r="R21" i="131"/>
  <c r="R20" i="131"/>
  <c r="R19" i="131"/>
  <c r="R18" i="131"/>
  <c r="R49" i="131" s="1"/>
  <c r="G49" i="131"/>
  <c r="K18" i="131"/>
  <c r="L18" i="131" s="1"/>
  <c r="J49" i="131"/>
  <c r="V19" i="131"/>
  <c r="U19" i="131"/>
  <c r="L19" i="131"/>
  <c r="T19" i="131" s="1"/>
  <c r="S19" i="131" s="1"/>
  <c r="V20" i="131"/>
  <c r="U20" i="131"/>
  <c r="L20" i="131"/>
  <c r="T20" i="131" s="1"/>
  <c r="S20" i="131" s="1"/>
  <c r="V21" i="131"/>
  <c r="U21" i="131"/>
  <c r="L21" i="131"/>
  <c r="T21" i="131" s="1"/>
  <c r="S21" i="131" s="1"/>
  <c r="V22" i="131"/>
  <c r="U22" i="131"/>
  <c r="L22" i="131"/>
  <c r="T22" i="131" s="1"/>
  <c r="S22" i="131" s="1"/>
  <c r="V23" i="131"/>
  <c r="U23" i="131"/>
  <c r="L23" i="131"/>
  <c r="T23" i="131" s="1"/>
  <c r="S23" i="131" s="1"/>
  <c r="V24" i="131"/>
  <c r="U24" i="131"/>
  <c r="L24" i="131"/>
  <c r="T24" i="131" s="1"/>
  <c r="S24" i="131" s="1"/>
  <c r="V25" i="131"/>
  <c r="U25" i="131"/>
  <c r="L25" i="131"/>
  <c r="T25" i="131" s="1"/>
  <c r="S25" i="131" s="1"/>
  <c r="V26" i="131"/>
  <c r="U26" i="131"/>
  <c r="L26" i="131"/>
  <c r="T26" i="131" s="1"/>
  <c r="S26" i="131" s="1"/>
  <c r="V27" i="131"/>
  <c r="U27" i="131"/>
  <c r="L27" i="131"/>
  <c r="T27" i="131" s="1"/>
  <c r="S27" i="131" s="1"/>
  <c r="V28" i="131"/>
  <c r="U28" i="131"/>
  <c r="L28" i="131"/>
  <c r="T28" i="131" s="1"/>
  <c r="S28" i="131" s="1"/>
  <c r="V29" i="131"/>
  <c r="U29" i="131"/>
  <c r="L29" i="131"/>
  <c r="T29" i="131" s="1"/>
  <c r="S29" i="131" s="1"/>
  <c r="V30" i="131"/>
  <c r="U30" i="131"/>
  <c r="L30" i="131"/>
  <c r="T30" i="131" s="1"/>
  <c r="S30" i="131" s="1"/>
  <c r="V31" i="131"/>
  <c r="U31" i="131"/>
  <c r="L31" i="131"/>
  <c r="T31" i="131" s="1"/>
  <c r="S31" i="131" s="1"/>
  <c r="V32" i="131"/>
  <c r="U32" i="131"/>
  <c r="L32" i="131"/>
  <c r="T32" i="131" s="1"/>
  <c r="S32" i="131" s="1"/>
  <c r="V33" i="131"/>
  <c r="U33" i="131"/>
  <c r="L33" i="131"/>
  <c r="T33" i="131" s="1"/>
  <c r="S33" i="131" s="1"/>
  <c r="V34" i="131"/>
  <c r="U34" i="131"/>
  <c r="L34" i="131"/>
  <c r="T34" i="131" s="1"/>
  <c r="S34" i="131" s="1"/>
  <c r="V35" i="131"/>
  <c r="U35" i="131"/>
  <c r="L35" i="131"/>
  <c r="T35" i="131" s="1"/>
  <c r="S35" i="131" s="1"/>
  <c r="V36" i="131"/>
  <c r="U36" i="131"/>
  <c r="L36" i="131"/>
  <c r="T36" i="131" s="1"/>
  <c r="S36" i="131" s="1"/>
  <c r="V37" i="131"/>
  <c r="U37" i="131"/>
  <c r="L37" i="131"/>
  <c r="T37" i="131" s="1"/>
  <c r="S37" i="131" s="1"/>
  <c r="V38" i="131"/>
  <c r="U38" i="131"/>
  <c r="L38" i="131"/>
  <c r="T38" i="131" s="1"/>
  <c r="S38" i="131" s="1"/>
  <c r="V39" i="131"/>
  <c r="U39" i="131"/>
  <c r="L39" i="131"/>
  <c r="T39" i="131" s="1"/>
  <c r="S39" i="131" s="1"/>
  <c r="V40" i="131"/>
  <c r="U40" i="131"/>
  <c r="L40" i="131"/>
  <c r="T40" i="131" s="1"/>
  <c r="S40" i="131" s="1"/>
  <c r="V41" i="131"/>
  <c r="U41" i="131"/>
  <c r="L41" i="131"/>
  <c r="T41" i="131" s="1"/>
  <c r="S41" i="131" s="1"/>
  <c r="L42" i="131"/>
  <c r="T42" i="131" s="1"/>
  <c r="S42" i="131" s="1"/>
  <c r="V43" i="131"/>
  <c r="U43" i="131"/>
  <c r="L43" i="131"/>
  <c r="T43" i="131" s="1"/>
  <c r="S43" i="131" s="1"/>
  <c r="V44" i="131"/>
  <c r="U44" i="131"/>
  <c r="L44" i="131"/>
  <c r="T44" i="131" s="1"/>
  <c r="S44" i="131" s="1"/>
  <c r="V45" i="131"/>
  <c r="U45" i="131"/>
  <c r="L45" i="131"/>
  <c r="T45" i="131" s="1"/>
  <c r="S45" i="131" s="1"/>
  <c r="V46" i="131"/>
  <c r="U46" i="131"/>
  <c r="L46" i="131"/>
  <c r="T46" i="131" s="1"/>
  <c r="S46" i="131" s="1"/>
  <c r="V47" i="131"/>
  <c r="U47" i="131"/>
  <c r="L47" i="131"/>
  <c r="T47" i="131" s="1"/>
  <c r="S47" i="131" s="1"/>
  <c r="V48" i="131"/>
  <c r="U48" i="131"/>
  <c r="L48" i="131"/>
  <c r="T48" i="131" s="1"/>
  <c r="S48" i="131" s="1"/>
  <c r="H48" i="130"/>
  <c r="H47" i="130"/>
  <c r="H46" i="130"/>
  <c r="H45" i="130"/>
  <c r="H44" i="130"/>
  <c r="H43" i="130"/>
  <c r="H42" i="130"/>
  <c r="H41" i="130"/>
  <c r="H40" i="130"/>
  <c r="H39" i="130"/>
  <c r="H38" i="130"/>
  <c r="H37" i="130"/>
  <c r="H36" i="130"/>
  <c r="H35" i="130"/>
  <c r="H34" i="130"/>
  <c r="H33" i="130"/>
  <c r="H32" i="130"/>
  <c r="H31" i="130"/>
  <c r="H30" i="130"/>
  <c r="H29" i="130"/>
  <c r="H28" i="130"/>
  <c r="H27" i="130"/>
  <c r="H26" i="130"/>
  <c r="H25" i="130"/>
  <c r="H24" i="130"/>
  <c r="H23" i="130"/>
  <c r="H22" i="130"/>
  <c r="H21" i="130"/>
  <c r="H20" i="130"/>
  <c r="H19" i="130"/>
  <c r="H18" i="130"/>
  <c r="H49" i="130" s="1"/>
  <c r="P2" i="130" s="1"/>
  <c r="R48" i="130"/>
  <c r="R47" i="130"/>
  <c r="R46" i="130"/>
  <c r="R45" i="130"/>
  <c r="R44" i="130"/>
  <c r="R43" i="130"/>
  <c r="R42" i="130"/>
  <c r="K42" i="130" s="1"/>
  <c r="L42" i="130" s="1"/>
  <c r="T42" i="130" s="1"/>
  <c r="S42" i="130" s="1"/>
  <c r="R41" i="130"/>
  <c r="R40" i="130"/>
  <c r="R39" i="130"/>
  <c r="R38" i="130"/>
  <c r="R37" i="130"/>
  <c r="R36" i="130"/>
  <c r="R35" i="130"/>
  <c r="R34" i="130"/>
  <c r="R33" i="130"/>
  <c r="R32" i="130"/>
  <c r="R31" i="130"/>
  <c r="R30" i="130"/>
  <c r="R29" i="130"/>
  <c r="R28" i="130"/>
  <c r="R27" i="130"/>
  <c r="R26" i="130"/>
  <c r="R25" i="130"/>
  <c r="R24" i="130"/>
  <c r="R23" i="130"/>
  <c r="R22" i="130"/>
  <c r="R21" i="130"/>
  <c r="R20" i="130"/>
  <c r="R19" i="130"/>
  <c r="R18" i="130"/>
  <c r="R49" i="130" s="1"/>
  <c r="G49" i="130"/>
  <c r="K18" i="130"/>
  <c r="J49" i="130"/>
  <c r="L18" i="130"/>
  <c r="V19" i="130"/>
  <c r="U19" i="130"/>
  <c r="L19" i="130"/>
  <c r="T19" i="130" s="1"/>
  <c r="S19" i="130" s="1"/>
  <c r="V20" i="130"/>
  <c r="U20" i="130"/>
  <c r="L20" i="130"/>
  <c r="T20" i="130" s="1"/>
  <c r="S20" i="130" s="1"/>
  <c r="V21" i="130"/>
  <c r="U21" i="130"/>
  <c r="L21" i="130"/>
  <c r="T21" i="130" s="1"/>
  <c r="S21" i="130" s="1"/>
  <c r="V22" i="130"/>
  <c r="U22" i="130"/>
  <c r="L22" i="130"/>
  <c r="T22" i="130" s="1"/>
  <c r="S22" i="130" s="1"/>
  <c r="V23" i="130"/>
  <c r="U23" i="130"/>
  <c r="L23" i="130"/>
  <c r="T23" i="130" s="1"/>
  <c r="S23" i="130" s="1"/>
  <c r="V24" i="130"/>
  <c r="U24" i="130"/>
  <c r="L24" i="130"/>
  <c r="T24" i="130" s="1"/>
  <c r="S24" i="130" s="1"/>
  <c r="V25" i="130"/>
  <c r="U25" i="130"/>
  <c r="L25" i="130"/>
  <c r="T25" i="130" s="1"/>
  <c r="S25" i="130" s="1"/>
  <c r="V26" i="130"/>
  <c r="U26" i="130"/>
  <c r="L26" i="130"/>
  <c r="T26" i="130" s="1"/>
  <c r="S26" i="130" s="1"/>
  <c r="V27" i="130"/>
  <c r="U27" i="130"/>
  <c r="L27" i="130"/>
  <c r="T27" i="130" s="1"/>
  <c r="S27" i="130" s="1"/>
  <c r="V28" i="130"/>
  <c r="U28" i="130"/>
  <c r="L28" i="130"/>
  <c r="T28" i="130" s="1"/>
  <c r="S28" i="130" s="1"/>
  <c r="V29" i="130"/>
  <c r="U29" i="130"/>
  <c r="L29" i="130"/>
  <c r="T29" i="130" s="1"/>
  <c r="S29" i="130" s="1"/>
  <c r="V30" i="130"/>
  <c r="U30" i="130"/>
  <c r="L30" i="130"/>
  <c r="T30" i="130" s="1"/>
  <c r="S30" i="130" s="1"/>
  <c r="V31" i="130"/>
  <c r="U31" i="130"/>
  <c r="L31" i="130"/>
  <c r="T31" i="130" s="1"/>
  <c r="S31" i="130" s="1"/>
  <c r="V32" i="130"/>
  <c r="U32" i="130"/>
  <c r="L32" i="130"/>
  <c r="T32" i="130" s="1"/>
  <c r="S32" i="130" s="1"/>
  <c r="V33" i="130"/>
  <c r="U33" i="130"/>
  <c r="L33" i="130"/>
  <c r="T33" i="130" s="1"/>
  <c r="S33" i="130" s="1"/>
  <c r="V34" i="130"/>
  <c r="U34" i="130"/>
  <c r="L34" i="130"/>
  <c r="T34" i="130" s="1"/>
  <c r="S34" i="130" s="1"/>
  <c r="V35" i="130"/>
  <c r="U35" i="130"/>
  <c r="L35" i="130"/>
  <c r="T35" i="130" s="1"/>
  <c r="S35" i="130" s="1"/>
  <c r="V36" i="130"/>
  <c r="U36" i="130"/>
  <c r="L36" i="130"/>
  <c r="T36" i="130" s="1"/>
  <c r="S36" i="130" s="1"/>
  <c r="V37" i="130"/>
  <c r="U37" i="130"/>
  <c r="L37" i="130"/>
  <c r="T37" i="130" s="1"/>
  <c r="S37" i="130" s="1"/>
  <c r="V38" i="130"/>
  <c r="U38" i="130"/>
  <c r="L38" i="130"/>
  <c r="T38" i="130" s="1"/>
  <c r="S38" i="130" s="1"/>
  <c r="V39" i="130"/>
  <c r="U39" i="130"/>
  <c r="L39" i="130"/>
  <c r="T39" i="130" s="1"/>
  <c r="S39" i="130" s="1"/>
  <c r="V40" i="130"/>
  <c r="U40" i="130"/>
  <c r="L40" i="130"/>
  <c r="T40" i="130" s="1"/>
  <c r="S40" i="130" s="1"/>
  <c r="V41" i="130"/>
  <c r="U41" i="130"/>
  <c r="L41" i="130"/>
  <c r="T41" i="130" s="1"/>
  <c r="S41" i="130" s="1"/>
  <c r="V43" i="130"/>
  <c r="U43" i="130"/>
  <c r="L43" i="130"/>
  <c r="T43" i="130" s="1"/>
  <c r="S43" i="130" s="1"/>
  <c r="V44" i="130"/>
  <c r="U44" i="130"/>
  <c r="L44" i="130"/>
  <c r="T44" i="130" s="1"/>
  <c r="S44" i="130" s="1"/>
  <c r="V45" i="130"/>
  <c r="U45" i="130"/>
  <c r="L45" i="130"/>
  <c r="T45" i="130" s="1"/>
  <c r="S45" i="130" s="1"/>
  <c r="V46" i="130"/>
  <c r="U46" i="130"/>
  <c r="L46" i="130"/>
  <c r="T46" i="130" s="1"/>
  <c r="S46" i="130" s="1"/>
  <c r="V47" i="130"/>
  <c r="U47" i="130"/>
  <c r="L47" i="130"/>
  <c r="T47" i="130" s="1"/>
  <c r="S47" i="130" s="1"/>
  <c r="V48" i="130"/>
  <c r="U48" i="130"/>
  <c r="L48" i="130"/>
  <c r="T48" i="130" s="1"/>
  <c r="S48" i="130" s="1"/>
  <c r="H48" i="129"/>
  <c r="H47" i="129"/>
  <c r="H46" i="129"/>
  <c r="H45" i="129"/>
  <c r="H44" i="129"/>
  <c r="H43" i="129"/>
  <c r="H42" i="129"/>
  <c r="H41" i="129"/>
  <c r="H40" i="129"/>
  <c r="H39" i="129"/>
  <c r="H38" i="129"/>
  <c r="H37" i="129"/>
  <c r="H36" i="129"/>
  <c r="H35" i="129"/>
  <c r="H34" i="129"/>
  <c r="H33" i="129"/>
  <c r="H32" i="129"/>
  <c r="H31" i="129"/>
  <c r="H30" i="129"/>
  <c r="H29" i="129"/>
  <c r="H28" i="129"/>
  <c r="H27" i="129"/>
  <c r="H26" i="129"/>
  <c r="H25" i="129"/>
  <c r="H24" i="129"/>
  <c r="H23" i="129"/>
  <c r="H22" i="129"/>
  <c r="H21" i="129"/>
  <c r="H20" i="129"/>
  <c r="H19" i="129"/>
  <c r="H18" i="129"/>
  <c r="H49" i="129" s="1"/>
  <c r="P2" i="129" s="1"/>
  <c r="R48" i="129"/>
  <c r="R47" i="129"/>
  <c r="R46" i="129"/>
  <c r="R45" i="129"/>
  <c r="R44" i="129"/>
  <c r="R43" i="129"/>
  <c r="R42" i="129"/>
  <c r="K42" i="129" s="1"/>
  <c r="R41" i="129"/>
  <c r="R40" i="129"/>
  <c r="R39" i="129"/>
  <c r="R38" i="129"/>
  <c r="R37" i="129"/>
  <c r="R36" i="129"/>
  <c r="R35" i="129"/>
  <c r="R34" i="129"/>
  <c r="R33" i="129"/>
  <c r="R32" i="129"/>
  <c r="R31" i="129"/>
  <c r="R30" i="129"/>
  <c r="R29" i="129"/>
  <c r="R28" i="129"/>
  <c r="R27" i="129"/>
  <c r="R26" i="129"/>
  <c r="R25" i="129"/>
  <c r="R24" i="129"/>
  <c r="R23" i="129"/>
  <c r="R22" i="129"/>
  <c r="R21" i="129"/>
  <c r="R20" i="129"/>
  <c r="R19" i="129"/>
  <c r="R18" i="129"/>
  <c r="R49" i="129" s="1"/>
  <c r="G49" i="129"/>
  <c r="K18" i="129"/>
  <c r="L18" i="129" s="1"/>
  <c r="J49" i="129"/>
  <c r="V19" i="129"/>
  <c r="U19" i="129"/>
  <c r="L19" i="129"/>
  <c r="T19" i="129" s="1"/>
  <c r="S19" i="129" s="1"/>
  <c r="V20" i="129"/>
  <c r="U20" i="129"/>
  <c r="L20" i="129"/>
  <c r="T20" i="129" s="1"/>
  <c r="S20" i="129" s="1"/>
  <c r="V21" i="129"/>
  <c r="U21" i="129"/>
  <c r="L21" i="129"/>
  <c r="T21" i="129" s="1"/>
  <c r="S21" i="129" s="1"/>
  <c r="V22" i="129"/>
  <c r="U22" i="129"/>
  <c r="L22" i="129"/>
  <c r="T22" i="129" s="1"/>
  <c r="S22" i="129" s="1"/>
  <c r="V23" i="129"/>
  <c r="U23" i="129"/>
  <c r="L23" i="129"/>
  <c r="T23" i="129" s="1"/>
  <c r="S23" i="129" s="1"/>
  <c r="V24" i="129"/>
  <c r="U24" i="129"/>
  <c r="L24" i="129"/>
  <c r="T24" i="129" s="1"/>
  <c r="S24" i="129" s="1"/>
  <c r="V25" i="129"/>
  <c r="U25" i="129"/>
  <c r="L25" i="129"/>
  <c r="T25" i="129" s="1"/>
  <c r="S25" i="129" s="1"/>
  <c r="V26" i="129"/>
  <c r="U26" i="129"/>
  <c r="L26" i="129"/>
  <c r="T26" i="129" s="1"/>
  <c r="S26" i="129" s="1"/>
  <c r="V27" i="129"/>
  <c r="U27" i="129"/>
  <c r="L27" i="129"/>
  <c r="T27" i="129" s="1"/>
  <c r="S27" i="129" s="1"/>
  <c r="V28" i="129"/>
  <c r="U28" i="129"/>
  <c r="L28" i="129"/>
  <c r="T28" i="129" s="1"/>
  <c r="S28" i="129" s="1"/>
  <c r="V29" i="129"/>
  <c r="U29" i="129"/>
  <c r="L29" i="129"/>
  <c r="T29" i="129" s="1"/>
  <c r="S29" i="129" s="1"/>
  <c r="V30" i="129"/>
  <c r="U30" i="129"/>
  <c r="L30" i="129"/>
  <c r="T30" i="129" s="1"/>
  <c r="S30" i="129" s="1"/>
  <c r="V31" i="129"/>
  <c r="U31" i="129"/>
  <c r="L31" i="129"/>
  <c r="T31" i="129" s="1"/>
  <c r="S31" i="129" s="1"/>
  <c r="V32" i="129"/>
  <c r="U32" i="129"/>
  <c r="L32" i="129"/>
  <c r="T32" i="129" s="1"/>
  <c r="S32" i="129" s="1"/>
  <c r="V33" i="129"/>
  <c r="U33" i="129"/>
  <c r="L33" i="129"/>
  <c r="T33" i="129" s="1"/>
  <c r="S33" i="129" s="1"/>
  <c r="V34" i="129"/>
  <c r="U34" i="129"/>
  <c r="L34" i="129"/>
  <c r="T34" i="129" s="1"/>
  <c r="S34" i="129" s="1"/>
  <c r="V35" i="129"/>
  <c r="U35" i="129"/>
  <c r="L35" i="129"/>
  <c r="T35" i="129" s="1"/>
  <c r="S35" i="129" s="1"/>
  <c r="V36" i="129"/>
  <c r="U36" i="129"/>
  <c r="L36" i="129"/>
  <c r="T36" i="129" s="1"/>
  <c r="S36" i="129" s="1"/>
  <c r="V37" i="129"/>
  <c r="U37" i="129"/>
  <c r="L37" i="129"/>
  <c r="T37" i="129" s="1"/>
  <c r="S37" i="129" s="1"/>
  <c r="V38" i="129"/>
  <c r="U38" i="129"/>
  <c r="L38" i="129"/>
  <c r="T38" i="129" s="1"/>
  <c r="S38" i="129" s="1"/>
  <c r="V39" i="129"/>
  <c r="U39" i="129"/>
  <c r="L39" i="129"/>
  <c r="T39" i="129" s="1"/>
  <c r="S39" i="129" s="1"/>
  <c r="V40" i="129"/>
  <c r="U40" i="129"/>
  <c r="L40" i="129"/>
  <c r="T40" i="129" s="1"/>
  <c r="S40" i="129" s="1"/>
  <c r="V41" i="129"/>
  <c r="U41" i="129"/>
  <c r="L41" i="129"/>
  <c r="T41" i="129" s="1"/>
  <c r="S41" i="129" s="1"/>
  <c r="L42" i="129"/>
  <c r="T42" i="129" s="1"/>
  <c r="S42" i="129" s="1"/>
  <c r="V43" i="129"/>
  <c r="U43" i="129"/>
  <c r="L43" i="129"/>
  <c r="T43" i="129" s="1"/>
  <c r="S43" i="129" s="1"/>
  <c r="V44" i="129"/>
  <c r="U44" i="129"/>
  <c r="L44" i="129"/>
  <c r="T44" i="129" s="1"/>
  <c r="S44" i="129" s="1"/>
  <c r="V45" i="129"/>
  <c r="U45" i="129"/>
  <c r="L45" i="129"/>
  <c r="T45" i="129" s="1"/>
  <c r="S45" i="129" s="1"/>
  <c r="V46" i="129"/>
  <c r="U46" i="129"/>
  <c r="L46" i="129"/>
  <c r="T46" i="129" s="1"/>
  <c r="S46" i="129" s="1"/>
  <c r="V47" i="129"/>
  <c r="U47" i="129"/>
  <c r="L47" i="129"/>
  <c r="T47" i="129" s="1"/>
  <c r="S47" i="129" s="1"/>
  <c r="V48" i="129"/>
  <c r="U48" i="129"/>
  <c r="L48" i="129"/>
  <c r="T48" i="129" s="1"/>
  <c r="S48" i="129" s="1"/>
  <c r="H48" i="128"/>
  <c r="H47" i="128"/>
  <c r="H46" i="128"/>
  <c r="H45" i="128"/>
  <c r="H44" i="128"/>
  <c r="H43" i="128"/>
  <c r="H42" i="128"/>
  <c r="H41" i="128"/>
  <c r="H40" i="128"/>
  <c r="H39" i="128"/>
  <c r="H38" i="128"/>
  <c r="H37" i="128"/>
  <c r="H36" i="128"/>
  <c r="H35" i="128"/>
  <c r="H34" i="128"/>
  <c r="H33" i="128"/>
  <c r="H32" i="128"/>
  <c r="H31" i="128"/>
  <c r="H30" i="128"/>
  <c r="H29" i="128"/>
  <c r="H28" i="128"/>
  <c r="H27" i="128"/>
  <c r="H26" i="128"/>
  <c r="H25" i="128"/>
  <c r="H24" i="128"/>
  <c r="H23" i="128"/>
  <c r="H22" i="128"/>
  <c r="H21" i="128"/>
  <c r="H20" i="128"/>
  <c r="H19" i="128"/>
  <c r="H18" i="128"/>
  <c r="H49" i="128" s="1"/>
  <c r="P2" i="128" s="1"/>
  <c r="R48" i="128"/>
  <c r="R47" i="128"/>
  <c r="R46" i="128"/>
  <c r="R45" i="128"/>
  <c r="R44" i="128"/>
  <c r="R43" i="128"/>
  <c r="R42" i="128"/>
  <c r="K42" i="128" s="1"/>
  <c r="L42" i="128" s="1"/>
  <c r="T42" i="128" s="1"/>
  <c r="S42" i="128" s="1"/>
  <c r="R41" i="128"/>
  <c r="R40" i="128"/>
  <c r="R39" i="128"/>
  <c r="R38" i="128"/>
  <c r="R37" i="128"/>
  <c r="R36" i="128"/>
  <c r="R35" i="128"/>
  <c r="R34" i="128"/>
  <c r="R33" i="128"/>
  <c r="R32" i="128"/>
  <c r="R31" i="128"/>
  <c r="R30" i="128"/>
  <c r="R29" i="128"/>
  <c r="R28" i="128"/>
  <c r="R27" i="128"/>
  <c r="R26" i="128"/>
  <c r="R25" i="128"/>
  <c r="R24" i="128"/>
  <c r="R23" i="128"/>
  <c r="R22" i="128"/>
  <c r="R21" i="128"/>
  <c r="R20" i="128"/>
  <c r="R19" i="128"/>
  <c r="R18" i="128"/>
  <c r="R49" i="128" s="1"/>
  <c r="G49" i="128"/>
  <c r="K18" i="128"/>
  <c r="J49" i="128"/>
  <c r="L18" i="128"/>
  <c r="V19" i="128"/>
  <c r="U19" i="128"/>
  <c r="L19" i="128"/>
  <c r="T19" i="128" s="1"/>
  <c r="S19" i="128" s="1"/>
  <c r="V20" i="128"/>
  <c r="U20" i="128"/>
  <c r="L20" i="128"/>
  <c r="T20" i="128" s="1"/>
  <c r="S20" i="128" s="1"/>
  <c r="V21" i="128"/>
  <c r="U21" i="128"/>
  <c r="L21" i="128"/>
  <c r="T21" i="128" s="1"/>
  <c r="S21" i="128" s="1"/>
  <c r="V22" i="128"/>
  <c r="U22" i="128"/>
  <c r="L22" i="128"/>
  <c r="T22" i="128" s="1"/>
  <c r="S22" i="128" s="1"/>
  <c r="V23" i="128"/>
  <c r="U23" i="128"/>
  <c r="L23" i="128"/>
  <c r="T23" i="128" s="1"/>
  <c r="S23" i="128" s="1"/>
  <c r="V24" i="128"/>
  <c r="U24" i="128"/>
  <c r="L24" i="128"/>
  <c r="T24" i="128" s="1"/>
  <c r="S24" i="128" s="1"/>
  <c r="V25" i="128"/>
  <c r="U25" i="128"/>
  <c r="L25" i="128"/>
  <c r="T25" i="128" s="1"/>
  <c r="S25" i="128" s="1"/>
  <c r="V26" i="128"/>
  <c r="U26" i="128"/>
  <c r="L26" i="128"/>
  <c r="T26" i="128" s="1"/>
  <c r="S26" i="128" s="1"/>
  <c r="V27" i="128"/>
  <c r="U27" i="128"/>
  <c r="L27" i="128"/>
  <c r="T27" i="128" s="1"/>
  <c r="S27" i="128" s="1"/>
  <c r="V28" i="128"/>
  <c r="U28" i="128"/>
  <c r="L28" i="128"/>
  <c r="T28" i="128" s="1"/>
  <c r="S28" i="128" s="1"/>
  <c r="V29" i="128"/>
  <c r="U29" i="128"/>
  <c r="L29" i="128"/>
  <c r="T29" i="128" s="1"/>
  <c r="S29" i="128" s="1"/>
  <c r="V30" i="128"/>
  <c r="U30" i="128"/>
  <c r="L30" i="128"/>
  <c r="T30" i="128" s="1"/>
  <c r="S30" i="128" s="1"/>
  <c r="V31" i="128"/>
  <c r="U31" i="128"/>
  <c r="L31" i="128"/>
  <c r="T31" i="128" s="1"/>
  <c r="S31" i="128" s="1"/>
  <c r="V32" i="128"/>
  <c r="U32" i="128"/>
  <c r="L32" i="128"/>
  <c r="T32" i="128" s="1"/>
  <c r="S32" i="128" s="1"/>
  <c r="V33" i="128"/>
  <c r="U33" i="128"/>
  <c r="L33" i="128"/>
  <c r="T33" i="128" s="1"/>
  <c r="S33" i="128" s="1"/>
  <c r="V34" i="128"/>
  <c r="U34" i="128"/>
  <c r="L34" i="128"/>
  <c r="T34" i="128" s="1"/>
  <c r="S34" i="128" s="1"/>
  <c r="V35" i="128"/>
  <c r="U35" i="128"/>
  <c r="L35" i="128"/>
  <c r="T35" i="128" s="1"/>
  <c r="S35" i="128" s="1"/>
  <c r="V36" i="128"/>
  <c r="U36" i="128"/>
  <c r="L36" i="128"/>
  <c r="T36" i="128" s="1"/>
  <c r="S36" i="128" s="1"/>
  <c r="V37" i="128"/>
  <c r="U37" i="128"/>
  <c r="L37" i="128"/>
  <c r="T37" i="128" s="1"/>
  <c r="S37" i="128" s="1"/>
  <c r="V38" i="128"/>
  <c r="U38" i="128"/>
  <c r="L38" i="128"/>
  <c r="T38" i="128" s="1"/>
  <c r="S38" i="128" s="1"/>
  <c r="V39" i="128"/>
  <c r="U39" i="128"/>
  <c r="L39" i="128"/>
  <c r="T39" i="128" s="1"/>
  <c r="S39" i="128" s="1"/>
  <c r="V40" i="128"/>
  <c r="U40" i="128"/>
  <c r="L40" i="128"/>
  <c r="T40" i="128" s="1"/>
  <c r="S40" i="128" s="1"/>
  <c r="V41" i="128"/>
  <c r="U41" i="128"/>
  <c r="L41" i="128"/>
  <c r="T41" i="128" s="1"/>
  <c r="S41" i="128" s="1"/>
  <c r="V43" i="128"/>
  <c r="U43" i="128"/>
  <c r="L43" i="128"/>
  <c r="T43" i="128" s="1"/>
  <c r="S43" i="128" s="1"/>
  <c r="V44" i="128"/>
  <c r="U44" i="128"/>
  <c r="L44" i="128"/>
  <c r="T44" i="128" s="1"/>
  <c r="S44" i="128" s="1"/>
  <c r="V45" i="128"/>
  <c r="U45" i="128"/>
  <c r="L45" i="128"/>
  <c r="T45" i="128" s="1"/>
  <c r="S45" i="128" s="1"/>
  <c r="V46" i="128"/>
  <c r="U46" i="128"/>
  <c r="L46" i="128"/>
  <c r="T46" i="128" s="1"/>
  <c r="S46" i="128" s="1"/>
  <c r="V47" i="128"/>
  <c r="U47" i="128"/>
  <c r="L47" i="128"/>
  <c r="T47" i="128" s="1"/>
  <c r="S47" i="128" s="1"/>
  <c r="V48" i="128"/>
  <c r="U48" i="128"/>
  <c r="L48" i="128"/>
  <c r="T48" i="128" s="1"/>
  <c r="S48" i="128" s="1"/>
  <c r="H48" i="127"/>
  <c r="H47" i="127"/>
  <c r="H46" i="127"/>
  <c r="H45" i="127"/>
  <c r="H44" i="127"/>
  <c r="H43" i="127"/>
  <c r="H42" i="127"/>
  <c r="H41" i="127"/>
  <c r="H40" i="127"/>
  <c r="H39" i="127"/>
  <c r="H38" i="127"/>
  <c r="H37" i="127"/>
  <c r="H36" i="127"/>
  <c r="H35" i="127"/>
  <c r="H34" i="127"/>
  <c r="H33" i="127"/>
  <c r="H32" i="127"/>
  <c r="H31" i="127"/>
  <c r="H30" i="127"/>
  <c r="H29" i="127"/>
  <c r="H28" i="127"/>
  <c r="H27" i="127"/>
  <c r="H26" i="127"/>
  <c r="H25" i="127"/>
  <c r="H24" i="127"/>
  <c r="H23" i="127"/>
  <c r="H22" i="127"/>
  <c r="H21" i="127"/>
  <c r="H20" i="127"/>
  <c r="H19" i="127"/>
  <c r="H18" i="127"/>
  <c r="H49" i="127" s="1"/>
  <c r="P2" i="127" s="1"/>
  <c r="R48" i="127"/>
  <c r="R47" i="127"/>
  <c r="R46" i="127"/>
  <c r="R45" i="127"/>
  <c r="R44" i="127"/>
  <c r="R43" i="127"/>
  <c r="R42" i="127"/>
  <c r="K42" i="127" s="1"/>
  <c r="R41" i="127"/>
  <c r="R40" i="127"/>
  <c r="R39" i="127"/>
  <c r="R38" i="127"/>
  <c r="R37" i="127"/>
  <c r="R36" i="127"/>
  <c r="R35" i="127"/>
  <c r="R34" i="127"/>
  <c r="R33" i="127"/>
  <c r="R32" i="127"/>
  <c r="R31" i="127"/>
  <c r="R30" i="127"/>
  <c r="R29" i="127"/>
  <c r="R28" i="127"/>
  <c r="R27" i="127"/>
  <c r="R26" i="127"/>
  <c r="R25" i="127"/>
  <c r="R24" i="127"/>
  <c r="R23" i="127"/>
  <c r="R22" i="127"/>
  <c r="R21" i="127"/>
  <c r="R20" i="127"/>
  <c r="R19" i="127"/>
  <c r="R18" i="127"/>
  <c r="R49" i="127" s="1"/>
  <c r="G49" i="127"/>
  <c r="K18" i="127"/>
  <c r="L18" i="127" s="1"/>
  <c r="J49" i="127"/>
  <c r="V19" i="127"/>
  <c r="U19" i="127"/>
  <c r="L19" i="127"/>
  <c r="T19" i="127" s="1"/>
  <c r="S19" i="127" s="1"/>
  <c r="V20" i="127"/>
  <c r="U20" i="127"/>
  <c r="L20" i="127"/>
  <c r="T20" i="127" s="1"/>
  <c r="S20" i="127" s="1"/>
  <c r="V21" i="127"/>
  <c r="U21" i="127"/>
  <c r="L21" i="127"/>
  <c r="T21" i="127" s="1"/>
  <c r="S21" i="127" s="1"/>
  <c r="V22" i="127"/>
  <c r="U22" i="127"/>
  <c r="L22" i="127"/>
  <c r="T22" i="127" s="1"/>
  <c r="S22" i="127" s="1"/>
  <c r="V23" i="127"/>
  <c r="U23" i="127"/>
  <c r="L23" i="127"/>
  <c r="T23" i="127" s="1"/>
  <c r="S23" i="127" s="1"/>
  <c r="V24" i="127"/>
  <c r="U24" i="127"/>
  <c r="L24" i="127"/>
  <c r="T24" i="127" s="1"/>
  <c r="S24" i="127" s="1"/>
  <c r="V25" i="127"/>
  <c r="U25" i="127"/>
  <c r="L25" i="127"/>
  <c r="T25" i="127" s="1"/>
  <c r="S25" i="127" s="1"/>
  <c r="V26" i="127"/>
  <c r="U26" i="127"/>
  <c r="L26" i="127"/>
  <c r="T26" i="127" s="1"/>
  <c r="S26" i="127" s="1"/>
  <c r="V27" i="127"/>
  <c r="U27" i="127"/>
  <c r="L27" i="127"/>
  <c r="T27" i="127" s="1"/>
  <c r="S27" i="127" s="1"/>
  <c r="V28" i="127"/>
  <c r="U28" i="127"/>
  <c r="L28" i="127"/>
  <c r="T28" i="127" s="1"/>
  <c r="S28" i="127" s="1"/>
  <c r="V29" i="127"/>
  <c r="U29" i="127"/>
  <c r="L29" i="127"/>
  <c r="T29" i="127" s="1"/>
  <c r="S29" i="127" s="1"/>
  <c r="V30" i="127"/>
  <c r="U30" i="127"/>
  <c r="L30" i="127"/>
  <c r="T30" i="127" s="1"/>
  <c r="S30" i="127" s="1"/>
  <c r="V31" i="127"/>
  <c r="U31" i="127"/>
  <c r="L31" i="127"/>
  <c r="T31" i="127" s="1"/>
  <c r="S31" i="127" s="1"/>
  <c r="V32" i="127"/>
  <c r="U32" i="127"/>
  <c r="L32" i="127"/>
  <c r="T32" i="127" s="1"/>
  <c r="S32" i="127" s="1"/>
  <c r="V33" i="127"/>
  <c r="U33" i="127"/>
  <c r="L33" i="127"/>
  <c r="T33" i="127" s="1"/>
  <c r="S33" i="127" s="1"/>
  <c r="V34" i="127"/>
  <c r="U34" i="127"/>
  <c r="L34" i="127"/>
  <c r="T34" i="127" s="1"/>
  <c r="S34" i="127" s="1"/>
  <c r="V35" i="127"/>
  <c r="U35" i="127"/>
  <c r="L35" i="127"/>
  <c r="T35" i="127" s="1"/>
  <c r="S35" i="127" s="1"/>
  <c r="V36" i="127"/>
  <c r="U36" i="127"/>
  <c r="L36" i="127"/>
  <c r="T36" i="127" s="1"/>
  <c r="S36" i="127" s="1"/>
  <c r="V37" i="127"/>
  <c r="U37" i="127"/>
  <c r="L37" i="127"/>
  <c r="T37" i="127" s="1"/>
  <c r="S37" i="127" s="1"/>
  <c r="V38" i="127"/>
  <c r="U38" i="127"/>
  <c r="L38" i="127"/>
  <c r="T38" i="127" s="1"/>
  <c r="S38" i="127" s="1"/>
  <c r="V39" i="127"/>
  <c r="U39" i="127"/>
  <c r="L39" i="127"/>
  <c r="T39" i="127" s="1"/>
  <c r="S39" i="127" s="1"/>
  <c r="V40" i="127"/>
  <c r="U40" i="127"/>
  <c r="L40" i="127"/>
  <c r="T40" i="127" s="1"/>
  <c r="S40" i="127" s="1"/>
  <c r="V41" i="127"/>
  <c r="U41" i="127"/>
  <c r="L41" i="127"/>
  <c r="T41" i="127" s="1"/>
  <c r="S41" i="127" s="1"/>
  <c r="L42" i="127"/>
  <c r="T42" i="127" s="1"/>
  <c r="S42" i="127" s="1"/>
  <c r="V43" i="127"/>
  <c r="U43" i="127"/>
  <c r="L43" i="127"/>
  <c r="T43" i="127" s="1"/>
  <c r="S43" i="127" s="1"/>
  <c r="V44" i="127"/>
  <c r="U44" i="127"/>
  <c r="L44" i="127"/>
  <c r="T44" i="127" s="1"/>
  <c r="S44" i="127" s="1"/>
  <c r="V45" i="127"/>
  <c r="U45" i="127"/>
  <c r="L45" i="127"/>
  <c r="T45" i="127" s="1"/>
  <c r="S45" i="127" s="1"/>
  <c r="V46" i="127"/>
  <c r="U46" i="127"/>
  <c r="L46" i="127"/>
  <c r="T46" i="127" s="1"/>
  <c r="S46" i="127" s="1"/>
  <c r="V47" i="127"/>
  <c r="U47" i="127"/>
  <c r="L47" i="127"/>
  <c r="T47" i="127" s="1"/>
  <c r="S47" i="127" s="1"/>
  <c r="V48" i="127"/>
  <c r="U48" i="127"/>
  <c r="L48" i="127"/>
  <c r="T48" i="127" s="1"/>
  <c r="S48" i="127" s="1"/>
  <c r="H48" i="126"/>
  <c r="H47" i="126"/>
  <c r="H46" i="126"/>
  <c r="H45" i="126"/>
  <c r="H44" i="126"/>
  <c r="H43" i="126"/>
  <c r="H42" i="126"/>
  <c r="H41" i="126"/>
  <c r="H40" i="126"/>
  <c r="H39" i="126"/>
  <c r="H38" i="126"/>
  <c r="H37" i="126"/>
  <c r="H36" i="126"/>
  <c r="H35" i="126"/>
  <c r="H34" i="126"/>
  <c r="H33" i="126"/>
  <c r="H32" i="126"/>
  <c r="H31" i="126"/>
  <c r="H30" i="126"/>
  <c r="H29" i="126"/>
  <c r="H28" i="126"/>
  <c r="H27" i="126"/>
  <c r="H26" i="126"/>
  <c r="H25" i="126"/>
  <c r="H24" i="126"/>
  <c r="H23" i="126"/>
  <c r="H22" i="126"/>
  <c r="H21" i="126"/>
  <c r="H20" i="126"/>
  <c r="H19" i="126"/>
  <c r="H18" i="126"/>
  <c r="H49" i="126" s="1"/>
  <c r="P2" i="126" s="1"/>
  <c r="R48" i="126"/>
  <c r="R47" i="126"/>
  <c r="R46" i="126"/>
  <c r="R45" i="126"/>
  <c r="R44" i="126"/>
  <c r="R43" i="126"/>
  <c r="R42" i="126"/>
  <c r="K42" i="126" s="1"/>
  <c r="L42" i="126" s="1"/>
  <c r="T42" i="126" s="1"/>
  <c r="S42" i="126" s="1"/>
  <c r="R41" i="126"/>
  <c r="R40" i="126"/>
  <c r="R39" i="126"/>
  <c r="R38" i="126"/>
  <c r="R37" i="126"/>
  <c r="R36" i="126"/>
  <c r="R35" i="126"/>
  <c r="R34" i="126"/>
  <c r="R33" i="126"/>
  <c r="R32" i="126"/>
  <c r="R31" i="126"/>
  <c r="R30" i="126"/>
  <c r="R29" i="126"/>
  <c r="R28" i="126"/>
  <c r="R27" i="126"/>
  <c r="R26" i="126"/>
  <c r="R25" i="126"/>
  <c r="R24" i="126"/>
  <c r="R23" i="126"/>
  <c r="R22" i="126"/>
  <c r="R21" i="126"/>
  <c r="R20" i="126"/>
  <c r="R19" i="126"/>
  <c r="R18" i="126"/>
  <c r="R49" i="126" s="1"/>
  <c r="G49" i="126"/>
  <c r="K18" i="126"/>
  <c r="J49" i="126"/>
  <c r="L18" i="126"/>
  <c r="V19" i="126"/>
  <c r="U19" i="126"/>
  <c r="L19" i="126"/>
  <c r="T19" i="126" s="1"/>
  <c r="S19" i="126" s="1"/>
  <c r="V20" i="126"/>
  <c r="U20" i="126"/>
  <c r="L20" i="126"/>
  <c r="T20" i="126" s="1"/>
  <c r="S20" i="126" s="1"/>
  <c r="V21" i="126"/>
  <c r="U21" i="126"/>
  <c r="L21" i="126"/>
  <c r="T21" i="126" s="1"/>
  <c r="S21" i="126" s="1"/>
  <c r="V22" i="126"/>
  <c r="U22" i="126"/>
  <c r="L22" i="126"/>
  <c r="T22" i="126" s="1"/>
  <c r="S22" i="126" s="1"/>
  <c r="V23" i="126"/>
  <c r="U23" i="126"/>
  <c r="L23" i="126"/>
  <c r="T23" i="126" s="1"/>
  <c r="S23" i="126" s="1"/>
  <c r="V24" i="126"/>
  <c r="U24" i="126"/>
  <c r="L24" i="126"/>
  <c r="T24" i="126" s="1"/>
  <c r="S24" i="126" s="1"/>
  <c r="V25" i="126"/>
  <c r="U25" i="126"/>
  <c r="L25" i="126"/>
  <c r="T25" i="126" s="1"/>
  <c r="S25" i="126" s="1"/>
  <c r="V26" i="126"/>
  <c r="U26" i="126"/>
  <c r="L26" i="126"/>
  <c r="T26" i="126" s="1"/>
  <c r="S26" i="126" s="1"/>
  <c r="V27" i="126"/>
  <c r="U27" i="126"/>
  <c r="L27" i="126"/>
  <c r="T27" i="126" s="1"/>
  <c r="S27" i="126" s="1"/>
  <c r="V28" i="126"/>
  <c r="U28" i="126"/>
  <c r="L28" i="126"/>
  <c r="T28" i="126" s="1"/>
  <c r="S28" i="126" s="1"/>
  <c r="V29" i="126"/>
  <c r="U29" i="126"/>
  <c r="L29" i="126"/>
  <c r="T29" i="126" s="1"/>
  <c r="S29" i="126" s="1"/>
  <c r="V30" i="126"/>
  <c r="U30" i="126"/>
  <c r="L30" i="126"/>
  <c r="T30" i="126" s="1"/>
  <c r="S30" i="126" s="1"/>
  <c r="V31" i="126"/>
  <c r="U31" i="126"/>
  <c r="L31" i="126"/>
  <c r="T31" i="126" s="1"/>
  <c r="S31" i="126" s="1"/>
  <c r="V32" i="126"/>
  <c r="U32" i="126"/>
  <c r="L32" i="126"/>
  <c r="T32" i="126" s="1"/>
  <c r="S32" i="126" s="1"/>
  <c r="V33" i="126"/>
  <c r="U33" i="126"/>
  <c r="L33" i="126"/>
  <c r="T33" i="126" s="1"/>
  <c r="S33" i="126" s="1"/>
  <c r="V34" i="126"/>
  <c r="U34" i="126"/>
  <c r="L34" i="126"/>
  <c r="T34" i="126" s="1"/>
  <c r="S34" i="126" s="1"/>
  <c r="V35" i="126"/>
  <c r="U35" i="126"/>
  <c r="L35" i="126"/>
  <c r="T35" i="126" s="1"/>
  <c r="S35" i="126" s="1"/>
  <c r="V36" i="126"/>
  <c r="U36" i="126"/>
  <c r="L36" i="126"/>
  <c r="T36" i="126" s="1"/>
  <c r="S36" i="126" s="1"/>
  <c r="V37" i="126"/>
  <c r="U37" i="126"/>
  <c r="L37" i="126"/>
  <c r="T37" i="126" s="1"/>
  <c r="S37" i="126" s="1"/>
  <c r="V38" i="126"/>
  <c r="U38" i="126"/>
  <c r="L38" i="126"/>
  <c r="T38" i="126" s="1"/>
  <c r="S38" i="126" s="1"/>
  <c r="V39" i="126"/>
  <c r="U39" i="126"/>
  <c r="L39" i="126"/>
  <c r="T39" i="126" s="1"/>
  <c r="S39" i="126" s="1"/>
  <c r="V40" i="126"/>
  <c r="U40" i="126"/>
  <c r="L40" i="126"/>
  <c r="T40" i="126" s="1"/>
  <c r="S40" i="126" s="1"/>
  <c r="V41" i="126"/>
  <c r="U41" i="126"/>
  <c r="L41" i="126"/>
  <c r="T41" i="126" s="1"/>
  <c r="S41" i="126" s="1"/>
  <c r="V43" i="126"/>
  <c r="U43" i="126"/>
  <c r="L43" i="126"/>
  <c r="T43" i="126" s="1"/>
  <c r="S43" i="126" s="1"/>
  <c r="V44" i="126"/>
  <c r="U44" i="126"/>
  <c r="L44" i="126"/>
  <c r="T44" i="126" s="1"/>
  <c r="S44" i="126" s="1"/>
  <c r="V45" i="126"/>
  <c r="U45" i="126"/>
  <c r="L45" i="126"/>
  <c r="T45" i="126" s="1"/>
  <c r="S45" i="126" s="1"/>
  <c r="V46" i="126"/>
  <c r="U46" i="126"/>
  <c r="L46" i="126"/>
  <c r="T46" i="126" s="1"/>
  <c r="S46" i="126" s="1"/>
  <c r="V47" i="126"/>
  <c r="U47" i="126"/>
  <c r="L47" i="126"/>
  <c r="T47" i="126" s="1"/>
  <c r="S47" i="126" s="1"/>
  <c r="V48" i="126"/>
  <c r="U48" i="126"/>
  <c r="L48" i="126"/>
  <c r="T48" i="126" s="1"/>
  <c r="S48" i="126" s="1"/>
  <c r="H48" i="125"/>
  <c r="H47" i="125"/>
  <c r="H46" i="125"/>
  <c r="H45" i="125"/>
  <c r="H44" i="125"/>
  <c r="H43" i="125"/>
  <c r="H42" i="125"/>
  <c r="H41" i="125"/>
  <c r="H40" i="125"/>
  <c r="H39" i="125"/>
  <c r="H38" i="125"/>
  <c r="H37" i="125"/>
  <c r="H36" i="125"/>
  <c r="H35" i="125"/>
  <c r="H34" i="125"/>
  <c r="H33" i="125"/>
  <c r="H32" i="125"/>
  <c r="H31" i="125"/>
  <c r="H30" i="125"/>
  <c r="H29" i="125"/>
  <c r="H28" i="125"/>
  <c r="H27" i="125"/>
  <c r="H26" i="125"/>
  <c r="H25" i="125"/>
  <c r="H24" i="125"/>
  <c r="H23" i="125"/>
  <c r="H22" i="125"/>
  <c r="H21" i="125"/>
  <c r="H20" i="125"/>
  <c r="H19" i="125"/>
  <c r="H18" i="125"/>
  <c r="H49" i="125" s="1"/>
  <c r="P2" i="125" s="1"/>
  <c r="R48" i="125"/>
  <c r="R47" i="125"/>
  <c r="R46" i="125"/>
  <c r="R45" i="125"/>
  <c r="R44" i="125"/>
  <c r="R43" i="125"/>
  <c r="R42" i="125"/>
  <c r="K42" i="125" s="1"/>
  <c r="R41" i="125"/>
  <c r="R40" i="125"/>
  <c r="R39" i="125"/>
  <c r="R38" i="125"/>
  <c r="R37" i="125"/>
  <c r="R36" i="125"/>
  <c r="R35" i="125"/>
  <c r="R34" i="125"/>
  <c r="R33" i="125"/>
  <c r="R32" i="125"/>
  <c r="R31" i="125"/>
  <c r="R30" i="125"/>
  <c r="R29" i="125"/>
  <c r="R28" i="125"/>
  <c r="R27" i="125"/>
  <c r="R26" i="125"/>
  <c r="R25" i="125"/>
  <c r="R24" i="125"/>
  <c r="R23" i="125"/>
  <c r="R22" i="125"/>
  <c r="R21" i="125"/>
  <c r="R20" i="125"/>
  <c r="R19" i="125"/>
  <c r="R18" i="125"/>
  <c r="R49" i="125" s="1"/>
  <c r="G49" i="125"/>
  <c r="K18" i="125"/>
  <c r="L18" i="125" s="1"/>
  <c r="J49" i="125"/>
  <c r="V19" i="125"/>
  <c r="U19" i="125"/>
  <c r="L19" i="125"/>
  <c r="T19" i="125" s="1"/>
  <c r="S19" i="125" s="1"/>
  <c r="V20" i="125"/>
  <c r="U20" i="125"/>
  <c r="L20" i="125"/>
  <c r="T20" i="125" s="1"/>
  <c r="S20" i="125" s="1"/>
  <c r="V21" i="125"/>
  <c r="U21" i="125"/>
  <c r="L21" i="125"/>
  <c r="T21" i="125" s="1"/>
  <c r="S21" i="125" s="1"/>
  <c r="V22" i="125"/>
  <c r="U22" i="125"/>
  <c r="L22" i="125"/>
  <c r="T22" i="125" s="1"/>
  <c r="S22" i="125" s="1"/>
  <c r="V23" i="125"/>
  <c r="U23" i="125"/>
  <c r="L23" i="125"/>
  <c r="T23" i="125" s="1"/>
  <c r="S23" i="125" s="1"/>
  <c r="V24" i="125"/>
  <c r="U24" i="125"/>
  <c r="L24" i="125"/>
  <c r="T24" i="125" s="1"/>
  <c r="S24" i="125" s="1"/>
  <c r="V25" i="125"/>
  <c r="U25" i="125"/>
  <c r="L25" i="125"/>
  <c r="T25" i="125" s="1"/>
  <c r="S25" i="125" s="1"/>
  <c r="V26" i="125"/>
  <c r="U26" i="125"/>
  <c r="L26" i="125"/>
  <c r="T26" i="125" s="1"/>
  <c r="S26" i="125" s="1"/>
  <c r="V27" i="125"/>
  <c r="U27" i="125"/>
  <c r="L27" i="125"/>
  <c r="T27" i="125" s="1"/>
  <c r="S27" i="125" s="1"/>
  <c r="V28" i="125"/>
  <c r="U28" i="125"/>
  <c r="L28" i="125"/>
  <c r="T28" i="125" s="1"/>
  <c r="S28" i="125" s="1"/>
  <c r="V29" i="125"/>
  <c r="U29" i="125"/>
  <c r="L29" i="125"/>
  <c r="T29" i="125" s="1"/>
  <c r="S29" i="125" s="1"/>
  <c r="V30" i="125"/>
  <c r="U30" i="125"/>
  <c r="L30" i="125"/>
  <c r="T30" i="125" s="1"/>
  <c r="S30" i="125" s="1"/>
  <c r="V31" i="125"/>
  <c r="U31" i="125"/>
  <c r="L31" i="125"/>
  <c r="T31" i="125" s="1"/>
  <c r="S31" i="125" s="1"/>
  <c r="V32" i="125"/>
  <c r="U32" i="125"/>
  <c r="L32" i="125"/>
  <c r="T32" i="125" s="1"/>
  <c r="S32" i="125" s="1"/>
  <c r="V33" i="125"/>
  <c r="U33" i="125"/>
  <c r="L33" i="125"/>
  <c r="T33" i="125" s="1"/>
  <c r="S33" i="125" s="1"/>
  <c r="V34" i="125"/>
  <c r="U34" i="125"/>
  <c r="L34" i="125"/>
  <c r="T34" i="125" s="1"/>
  <c r="S34" i="125" s="1"/>
  <c r="V35" i="125"/>
  <c r="U35" i="125"/>
  <c r="L35" i="125"/>
  <c r="T35" i="125" s="1"/>
  <c r="S35" i="125" s="1"/>
  <c r="V36" i="125"/>
  <c r="U36" i="125"/>
  <c r="L36" i="125"/>
  <c r="T36" i="125" s="1"/>
  <c r="S36" i="125" s="1"/>
  <c r="V37" i="125"/>
  <c r="U37" i="125"/>
  <c r="L37" i="125"/>
  <c r="T37" i="125" s="1"/>
  <c r="S37" i="125" s="1"/>
  <c r="V38" i="125"/>
  <c r="U38" i="125"/>
  <c r="L38" i="125"/>
  <c r="T38" i="125" s="1"/>
  <c r="S38" i="125" s="1"/>
  <c r="V39" i="125"/>
  <c r="U39" i="125"/>
  <c r="L39" i="125"/>
  <c r="T39" i="125" s="1"/>
  <c r="S39" i="125" s="1"/>
  <c r="V40" i="125"/>
  <c r="U40" i="125"/>
  <c r="L40" i="125"/>
  <c r="T40" i="125" s="1"/>
  <c r="S40" i="125" s="1"/>
  <c r="V41" i="125"/>
  <c r="U41" i="125"/>
  <c r="L41" i="125"/>
  <c r="T41" i="125" s="1"/>
  <c r="S41" i="125" s="1"/>
  <c r="L42" i="125"/>
  <c r="T42" i="125" s="1"/>
  <c r="S42" i="125" s="1"/>
  <c r="V43" i="125"/>
  <c r="U43" i="125"/>
  <c r="L43" i="125"/>
  <c r="T43" i="125" s="1"/>
  <c r="S43" i="125" s="1"/>
  <c r="V44" i="125"/>
  <c r="U44" i="125"/>
  <c r="L44" i="125"/>
  <c r="T44" i="125" s="1"/>
  <c r="S44" i="125" s="1"/>
  <c r="V45" i="125"/>
  <c r="U45" i="125"/>
  <c r="L45" i="125"/>
  <c r="T45" i="125" s="1"/>
  <c r="S45" i="125" s="1"/>
  <c r="V46" i="125"/>
  <c r="U46" i="125"/>
  <c r="L46" i="125"/>
  <c r="T46" i="125" s="1"/>
  <c r="S46" i="125" s="1"/>
  <c r="V47" i="125"/>
  <c r="U47" i="125"/>
  <c r="L47" i="125"/>
  <c r="T47" i="125" s="1"/>
  <c r="S47" i="125" s="1"/>
  <c r="V48" i="125"/>
  <c r="U48" i="125"/>
  <c r="L48" i="125"/>
  <c r="T48" i="125" s="1"/>
  <c r="S48" i="125" s="1"/>
  <c r="H48" i="124"/>
  <c r="H47" i="124"/>
  <c r="H46" i="124"/>
  <c r="H45" i="124"/>
  <c r="H44" i="124"/>
  <c r="H43" i="124"/>
  <c r="H42" i="124"/>
  <c r="H41" i="124"/>
  <c r="H40" i="124"/>
  <c r="H39" i="124"/>
  <c r="H38" i="124"/>
  <c r="H37" i="124"/>
  <c r="H36" i="124"/>
  <c r="H35" i="124"/>
  <c r="H34" i="124"/>
  <c r="H33" i="124"/>
  <c r="H32" i="124"/>
  <c r="H31" i="124"/>
  <c r="H30" i="124"/>
  <c r="H29" i="124"/>
  <c r="H28" i="124"/>
  <c r="H27" i="124"/>
  <c r="H26" i="124"/>
  <c r="H25" i="124"/>
  <c r="H24" i="124"/>
  <c r="H23" i="124"/>
  <c r="H22" i="124"/>
  <c r="H21" i="124"/>
  <c r="H20" i="124"/>
  <c r="H19" i="124"/>
  <c r="H18" i="124"/>
  <c r="H49" i="124" s="1"/>
  <c r="P2" i="124" s="1"/>
  <c r="R48" i="124"/>
  <c r="R47" i="124"/>
  <c r="R46" i="124"/>
  <c r="R45" i="124"/>
  <c r="R44" i="124"/>
  <c r="R43" i="124"/>
  <c r="R42" i="124"/>
  <c r="K42" i="124" s="1"/>
  <c r="L42" i="124" s="1"/>
  <c r="T42" i="124" s="1"/>
  <c r="S42" i="124" s="1"/>
  <c r="R41" i="124"/>
  <c r="R40" i="124"/>
  <c r="R39" i="124"/>
  <c r="R38" i="124"/>
  <c r="R37" i="124"/>
  <c r="R36" i="124"/>
  <c r="R35" i="124"/>
  <c r="R34" i="124"/>
  <c r="R33" i="124"/>
  <c r="R32" i="124"/>
  <c r="R31" i="124"/>
  <c r="R30" i="124"/>
  <c r="R29" i="124"/>
  <c r="R28" i="124"/>
  <c r="R27" i="124"/>
  <c r="R26" i="124"/>
  <c r="R25" i="124"/>
  <c r="R24" i="124"/>
  <c r="R23" i="124"/>
  <c r="R22" i="124"/>
  <c r="R21" i="124"/>
  <c r="R20" i="124"/>
  <c r="R19" i="124"/>
  <c r="R18" i="124"/>
  <c r="R49" i="124" s="1"/>
  <c r="G49" i="124"/>
  <c r="K18" i="124"/>
  <c r="J49" i="124"/>
  <c r="L18" i="124"/>
  <c r="V19" i="124"/>
  <c r="U19" i="124"/>
  <c r="L19" i="124"/>
  <c r="T19" i="124" s="1"/>
  <c r="S19" i="124" s="1"/>
  <c r="V20" i="124"/>
  <c r="U20" i="124"/>
  <c r="L20" i="124"/>
  <c r="T20" i="124" s="1"/>
  <c r="S20" i="124" s="1"/>
  <c r="V21" i="124"/>
  <c r="U21" i="124"/>
  <c r="L21" i="124"/>
  <c r="T21" i="124" s="1"/>
  <c r="S21" i="124" s="1"/>
  <c r="V22" i="124"/>
  <c r="U22" i="124"/>
  <c r="L22" i="124"/>
  <c r="T22" i="124" s="1"/>
  <c r="S22" i="124" s="1"/>
  <c r="V23" i="124"/>
  <c r="U23" i="124"/>
  <c r="L23" i="124"/>
  <c r="T23" i="124" s="1"/>
  <c r="S23" i="124" s="1"/>
  <c r="V24" i="124"/>
  <c r="U24" i="124"/>
  <c r="L24" i="124"/>
  <c r="T24" i="124" s="1"/>
  <c r="S24" i="124" s="1"/>
  <c r="V25" i="124"/>
  <c r="U25" i="124"/>
  <c r="L25" i="124"/>
  <c r="T25" i="124" s="1"/>
  <c r="S25" i="124" s="1"/>
  <c r="V26" i="124"/>
  <c r="U26" i="124"/>
  <c r="L26" i="124"/>
  <c r="T26" i="124" s="1"/>
  <c r="S26" i="124" s="1"/>
  <c r="V27" i="124"/>
  <c r="U27" i="124"/>
  <c r="L27" i="124"/>
  <c r="T27" i="124" s="1"/>
  <c r="S27" i="124" s="1"/>
  <c r="V28" i="124"/>
  <c r="U28" i="124"/>
  <c r="L28" i="124"/>
  <c r="T28" i="124" s="1"/>
  <c r="S28" i="124" s="1"/>
  <c r="V29" i="124"/>
  <c r="U29" i="124"/>
  <c r="L29" i="124"/>
  <c r="T29" i="124" s="1"/>
  <c r="S29" i="124" s="1"/>
  <c r="V30" i="124"/>
  <c r="U30" i="124"/>
  <c r="L30" i="124"/>
  <c r="T30" i="124" s="1"/>
  <c r="S30" i="124" s="1"/>
  <c r="V31" i="124"/>
  <c r="U31" i="124"/>
  <c r="L31" i="124"/>
  <c r="T31" i="124" s="1"/>
  <c r="S31" i="124" s="1"/>
  <c r="V32" i="124"/>
  <c r="U32" i="124"/>
  <c r="L32" i="124"/>
  <c r="T32" i="124" s="1"/>
  <c r="S32" i="124" s="1"/>
  <c r="V33" i="124"/>
  <c r="U33" i="124"/>
  <c r="L33" i="124"/>
  <c r="T33" i="124" s="1"/>
  <c r="S33" i="124" s="1"/>
  <c r="V34" i="124"/>
  <c r="U34" i="124"/>
  <c r="L34" i="124"/>
  <c r="T34" i="124" s="1"/>
  <c r="S34" i="124" s="1"/>
  <c r="V35" i="124"/>
  <c r="U35" i="124"/>
  <c r="L35" i="124"/>
  <c r="T35" i="124" s="1"/>
  <c r="S35" i="124" s="1"/>
  <c r="V36" i="124"/>
  <c r="U36" i="124"/>
  <c r="L36" i="124"/>
  <c r="T36" i="124" s="1"/>
  <c r="S36" i="124" s="1"/>
  <c r="V37" i="124"/>
  <c r="U37" i="124"/>
  <c r="L37" i="124"/>
  <c r="T37" i="124" s="1"/>
  <c r="S37" i="124" s="1"/>
  <c r="V38" i="124"/>
  <c r="U38" i="124"/>
  <c r="L38" i="124"/>
  <c r="T38" i="124" s="1"/>
  <c r="S38" i="124" s="1"/>
  <c r="V39" i="124"/>
  <c r="U39" i="124"/>
  <c r="L39" i="124"/>
  <c r="T39" i="124" s="1"/>
  <c r="S39" i="124" s="1"/>
  <c r="V40" i="124"/>
  <c r="U40" i="124"/>
  <c r="L40" i="124"/>
  <c r="T40" i="124" s="1"/>
  <c r="S40" i="124" s="1"/>
  <c r="V41" i="124"/>
  <c r="U41" i="124"/>
  <c r="L41" i="124"/>
  <c r="T41" i="124" s="1"/>
  <c r="S41" i="124" s="1"/>
  <c r="V43" i="124"/>
  <c r="U43" i="124"/>
  <c r="L43" i="124"/>
  <c r="T43" i="124" s="1"/>
  <c r="S43" i="124" s="1"/>
  <c r="V44" i="124"/>
  <c r="U44" i="124"/>
  <c r="L44" i="124"/>
  <c r="T44" i="124" s="1"/>
  <c r="S44" i="124" s="1"/>
  <c r="V45" i="124"/>
  <c r="U45" i="124"/>
  <c r="L45" i="124"/>
  <c r="T45" i="124" s="1"/>
  <c r="S45" i="124" s="1"/>
  <c r="V46" i="124"/>
  <c r="U46" i="124"/>
  <c r="L46" i="124"/>
  <c r="T46" i="124" s="1"/>
  <c r="S46" i="124" s="1"/>
  <c r="V47" i="124"/>
  <c r="U47" i="124"/>
  <c r="L47" i="124"/>
  <c r="T47" i="124" s="1"/>
  <c r="S47" i="124" s="1"/>
  <c r="V48" i="124"/>
  <c r="U48" i="124"/>
  <c r="L48" i="124"/>
  <c r="T48" i="124" s="1"/>
  <c r="S48" i="124" s="1"/>
  <c r="H48" i="123"/>
  <c r="H47" i="123"/>
  <c r="H46" i="123"/>
  <c r="H45" i="123"/>
  <c r="H44" i="123"/>
  <c r="H43" i="123"/>
  <c r="H42" i="123"/>
  <c r="H41" i="123"/>
  <c r="H40" i="123"/>
  <c r="H39" i="123"/>
  <c r="H38" i="123"/>
  <c r="H37" i="123"/>
  <c r="H36" i="123"/>
  <c r="H35" i="123"/>
  <c r="H34" i="123"/>
  <c r="H33" i="123"/>
  <c r="H32" i="123"/>
  <c r="H31" i="123"/>
  <c r="H30" i="123"/>
  <c r="H29" i="123"/>
  <c r="H28" i="123"/>
  <c r="H27" i="123"/>
  <c r="H26" i="123"/>
  <c r="H25" i="123"/>
  <c r="H24" i="123"/>
  <c r="H23" i="123"/>
  <c r="H22" i="123"/>
  <c r="H21" i="123"/>
  <c r="H20" i="123"/>
  <c r="H19" i="123"/>
  <c r="H18" i="123"/>
  <c r="H49" i="123" s="1"/>
  <c r="P2" i="123" s="1"/>
  <c r="R48" i="123"/>
  <c r="R47" i="123"/>
  <c r="R46" i="123"/>
  <c r="R45" i="123"/>
  <c r="R44" i="123"/>
  <c r="R43" i="123"/>
  <c r="R42" i="123"/>
  <c r="K42" i="123" s="1"/>
  <c r="R41" i="123"/>
  <c r="R40" i="123"/>
  <c r="R39" i="123"/>
  <c r="R38" i="123"/>
  <c r="R37" i="123"/>
  <c r="R36" i="123"/>
  <c r="R35" i="123"/>
  <c r="R34" i="123"/>
  <c r="R33" i="123"/>
  <c r="R32" i="123"/>
  <c r="R31" i="123"/>
  <c r="R30" i="123"/>
  <c r="R29" i="123"/>
  <c r="R28" i="123"/>
  <c r="R27" i="123"/>
  <c r="R26" i="123"/>
  <c r="R25" i="123"/>
  <c r="R24" i="123"/>
  <c r="R23" i="123"/>
  <c r="R22" i="123"/>
  <c r="R21" i="123"/>
  <c r="R20" i="123"/>
  <c r="R19" i="123"/>
  <c r="R18" i="123"/>
  <c r="R49" i="123" s="1"/>
  <c r="G49" i="123"/>
  <c r="K18" i="123"/>
  <c r="L18" i="123" s="1"/>
  <c r="J49" i="123"/>
  <c r="V19" i="123"/>
  <c r="U19" i="123"/>
  <c r="L19" i="123"/>
  <c r="T19" i="123" s="1"/>
  <c r="S19" i="123" s="1"/>
  <c r="V20" i="123"/>
  <c r="U20" i="123"/>
  <c r="L20" i="123"/>
  <c r="T20" i="123" s="1"/>
  <c r="S20" i="123" s="1"/>
  <c r="V21" i="123"/>
  <c r="U21" i="123"/>
  <c r="L21" i="123"/>
  <c r="T21" i="123" s="1"/>
  <c r="S21" i="123" s="1"/>
  <c r="V22" i="123"/>
  <c r="U22" i="123"/>
  <c r="L22" i="123"/>
  <c r="T22" i="123" s="1"/>
  <c r="S22" i="123" s="1"/>
  <c r="V23" i="123"/>
  <c r="U23" i="123"/>
  <c r="L23" i="123"/>
  <c r="T23" i="123" s="1"/>
  <c r="S23" i="123" s="1"/>
  <c r="V24" i="123"/>
  <c r="U24" i="123"/>
  <c r="L24" i="123"/>
  <c r="T24" i="123" s="1"/>
  <c r="S24" i="123" s="1"/>
  <c r="V25" i="123"/>
  <c r="U25" i="123"/>
  <c r="L25" i="123"/>
  <c r="T25" i="123" s="1"/>
  <c r="S25" i="123" s="1"/>
  <c r="V26" i="123"/>
  <c r="U26" i="123"/>
  <c r="L26" i="123"/>
  <c r="T26" i="123" s="1"/>
  <c r="S26" i="123" s="1"/>
  <c r="V27" i="123"/>
  <c r="U27" i="123"/>
  <c r="L27" i="123"/>
  <c r="T27" i="123" s="1"/>
  <c r="S27" i="123" s="1"/>
  <c r="V28" i="123"/>
  <c r="U28" i="123"/>
  <c r="L28" i="123"/>
  <c r="T28" i="123" s="1"/>
  <c r="S28" i="123" s="1"/>
  <c r="V29" i="123"/>
  <c r="U29" i="123"/>
  <c r="L29" i="123"/>
  <c r="T29" i="123" s="1"/>
  <c r="S29" i="123" s="1"/>
  <c r="V30" i="123"/>
  <c r="U30" i="123"/>
  <c r="L30" i="123"/>
  <c r="T30" i="123" s="1"/>
  <c r="S30" i="123" s="1"/>
  <c r="V31" i="123"/>
  <c r="U31" i="123"/>
  <c r="L31" i="123"/>
  <c r="T31" i="123" s="1"/>
  <c r="S31" i="123" s="1"/>
  <c r="V32" i="123"/>
  <c r="U32" i="123"/>
  <c r="L32" i="123"/>
  <c r="T32" i="123" s="1"/>
  <c r="S32" i="123" s="1"/>
  <c r="V33" i="123"/>
  <c r="U33" i="123"/>
  <c r="L33" i="123"/>
  <c r="T33" i="123" s="1"/>
  <c r="S33" i="123" s="1"/>
  <c r="V34" i="123"/>
  <c r="U34" i="123"/>
  <c r="L34" i="123"/>
  <c r="T34" i="123" s="1"/>
  <c r="S34" i="123" s="1"/>
  <c r="V35" i="123"/>
  <c r="U35" i="123"/>
  <c r="L35" i="123"/>
  <c r="T35" i="123" s="1"/>
  <c r="S35" i="123" s="1"/>
  <c r="V36" i="123"/>
  <c r="U36" i="123"/>
  <c r="L36" i="123"/>
  <c r="T36" i="123" s="1"/>
  <c r="S36" i="123" s="1"/>
  <c r="V37" i="123"/>
  <c r="U37" i="123"/>
  <c r="L37" i="123"/>
  <c r="T37" i="123" s="1"/>
  <c r="S37" i="123" s="1"/>
  <c r="V38" i="123"/>
  <c r="U38" i="123"/>
  <c r="L38" i="123"/>
  <c r="T38" i="123" s="1"/>
  <c r="S38" i="123" s="1"/>
  <c r="V39" i="123"/>
  <c r="U39" i="123"/>
  <c r="L39" i="123"/>
  <c r="T39" i="123" s="1"/>
  <c r="S39" i="123" s="1"/>
  <c r="V40" i="123"/>
  <c r="U40" i="123"/>
  <c r="L40" i="123"/>
  <c r="T40" i="123" s="1"/>
  <c r="S40" i="123" s="1"/>
  <c r="V41" i="123"/>
  <c r="U41" i="123"/>
  <c r="L41" i="123"/>
  <c r="T41" i="123" s="1"/>
  <c r="S41" i="123" s="1"/>
  <c r="L42" i="123"/>
  <c r="T42" i="123" s="1"/>
  <c r="S42" i="123" s="1"/>
  <c r="V43" i="123"/>
  <c r="U43" i="123"/>
  <c r="L43" i="123"/>
  <c r="T43" i="123" s="1"/>
  <c r="S43" i="123" s="1"/>
  <c r="V44" i="123"/>
  <c r="U44" i="123"/>
  <c r="L44" i="123"/>
  <c r="T44" i="123" s="1"/>
  <c r="S44" i="123" s="1"/>
  <c r="V45" i="123"/>
  <c r="U45" i="123"/>
  <c r="L45" i="123"/>
  <c r="T45" i="123" s="1"/>
  <c r="S45" i="123" s="1"/>
  <c r="V46" i="123"/>
  <c r="U46" i="123"/>
  <c r="L46" i="123"/>
  <c r="T46" i="123" s="1"/>
  <c r="S46" i="123" s="1"/>
  <c r="V47" i="123"/>
  <c r="U47" i="123"/>
  <c r="L47" i="123"/>
  <c r="T47" i="123" s="1"/>
  <c r="S47" i="123" s="1"/>
  <c r="V48" i="123"/>
  <c r="U48" i="123"/>
  <c r="L48" i="123"/>
  <c r="T48" i="123" s="1"/>
  <c r="S48" i="123" s="1"/>
  <c r="H48" i="122"/>
  <c r="H47"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H21" i="122"/>
  <c r="H20" i="122"/>
  <c r="H19" i="122"/>
  <c r="H18" i="122"/>
  <c r="H49" i="122" s="1"/>
  <c r="P2" i="122" s="1"/>
  <c r="R48" i="122"/>
  <c r="R47" i="122"/>
  <c r="R46" i="122"/>
  <c r="R45" i="122"/>
  <c r="R44" i="122"/>
  <c r="R43" i="122"/>
  <c r="R42" i="122"/>
  <c r="K42" i="122" s="1"/>
  <c r="L42" i="122" s="1"/>
  <c r="T42" i="122" s="1"/>
  <c r="S42" i="122" s="1"/>
  <c r="R41" i="122"/>
  <c r="R40" i="122"/>
  <c r="R39" i="122"/>
  <c r="R38" i="122"/>
  <c r="R37" i="122"/>
  <c r="R36" i="122"/>
  <c r="R35" i="122"/>
  <c r="R34" i="122"/>
  <c r="R33" i="122"/>
  <c r="R32" i="122"/>
  <c r="R31" i="122"/>
  <c r="R30" i="122"/>
  <c r="R29" i="122"/>
  <c r="R28" i="122"/>
  <c r="R27" i="122"/>
  <c r="R26" i="122"/>
  <c r="R25" i="122"/>
  <c r="R24" i="122"/>
  <c r="R23" i="122"/>
  <c r="R22" i="122"/>
  <c r="R21" i="122"/>
  <c r="R20" i="122"/>
  <c r="R19" i="122"/>
  <c r="R18" i="122"/>
  <c r="R49" i="122" s="1"/>
  <c r="G49" i="122"/>
  <c r="K18" i="122"/>
  <c r="L18" i="122" s="1"/>
  <c r="J49" i="122"/>
  <c r="V19" i="122"/>
  <c r="U19" i="122"/>
  <c r="L19" i="122"/>
  <c r="T19" i="122" s="1"/>
  <c r="S19" i="122" s="1"/>
  <c r="V20" i="122"/>
  <c r="U20" i="122"/>
  <c r="L20" i="122"/>
  <c r="T20" i="122" s="1"/>
  <c r="S20" i="122" s="1"/>
  <c r="V21" i="122"/>
  <c r="U21" i="122"/>
  <c r="L21" i="122"/>
  <c r="T21" i="122" s="1"/>
  <c r="S21" i="122" s="1"/>
  <c r="V22" i="122"/>
  <c r="U22" i="122"/>
  <c r="L22" i="122"/>
  <c r="T22" i="122" s="1"/>
  <c r="S22" i="122" s="1"/>
  <c r="V23" i="122"/>
  <c r="U23" i="122"/>
  <c r="L23" i="122"/>
  <c r="T23" i="122" s="1"/>
  <c r="S23" i="122" s="1"/>
  <c r="V24" i="122"/>
  <c r="U24" i="122"/>
  <c r="L24" i="122"/>
  <c r="T24" i="122" s="1"/>
  <c r="S24" i="122" s="1"/>
  <c r="V25" i="122"/>
  <c r="U25" i="122"/>
  <c r="L25" i="122"/>
  <c r="T25" i="122" s="1"/>
  <c r="S25" i="122" s="1"/>
  <c r="V26" i="122"/>
  <c r="U26" i="122"/>
  <c r="L26" i="122"/>
  <c r="T26" i="122" s="1"/>
  <c r="S26" i="122" s="1"/>
  <c r="V27" i="122"/>
  <c r="U27" i="122"/>
  <c r="L27" i="122"/>
  <c r="T27" i="122" s="1"/>
  <c r="S27" i="122" s="1"/>
  <c r="V28" i="122"/>
  <c r="U28" i="122"/>
  <c r="L28" i="122"/>
  <c r="T28" i="122" s="1"/>
  <c r="S28" i="122" s="1"/>
  <c r="V29" i="122"/>
  <c r="U29" i="122"/>
  <c r="L29" i="122"/>
  <c r="T29" i="122" s="1"/>
  <c r="S29" i="122" s="1"/>
  <c r="V30" i="122"/>
  <c r="U30" i="122"/>
  <c r="L30" i="122"/>
  <c r="T30" i="122" s="1"/>
  <c r="S30" i="122" s="1"/>
  <c r="V31" i="122"/>
  <c r="U31" i="122"/>
  <c r="L31" i="122"/>
  <c r="T31" i="122" s="1"/>
  <c r="S31" i="122" s="1"/>
  <c r="V32" i="122"/>
  <c r="U32" i="122"/>
  <c r="L32" i="122"/>
  <c r="T32" i="122" s="1"/>
  <c r="S32" i="122" s="1"/>
  <c r="V33" i="122"/>
  <c r="U33" i="122"/>
  <c r="L33" i="122"/>
  <c r="T33" i="122" s="1"/>
  <c r="S33" i="122" s="1"/>
  <c r="V34" i="122"/>
  <c r="U34" i="122"/>
  <c r="L34" i="122"/>
  <c r="T34" i="122" s="1"/>
  <c r="S34" i="122" s="1"/>
  <c r="V35" i="122"/>
  <c r="U35" i="122"/>
  <c r="L35" i="122"/>
  <c r="T35" i="122" s="1"/>
  <c r="S35" i="122" s="1"/>
  <c r="V36" i="122"/>
  <c r="U36" i="122"/>
  <c r="L36" i="122"/>
  <c r="T36" i="122" s="1"/>
  <c r="S36" i="122" s="1"/>
  <c r="V37" i="122"/>
  <c r="U37" i="122"/>
  <c r="L37" i="122"/>
  <c r="T37" i="122" s="1"/>
  <c r="S37" i="122" s="1"/>
  <c r="V38" i="122"/>
  <c r="U38" i="122"/>
  <c r="L38" i="122"/>
  <c r="T38" i="122" s="1"/>
  <c r="S38" i="122" s="1"/>
  <c r="V39" i="122"/>
  <c r="U39" i="122"/>
  <c r="L39" i="122"/>
  <c r="T39" i="122" s="1"/>
  <c r="S39" i="122" s="1"/>
  <c r="V40" i="122"/>
  <c r="U40" i="122"/>
  <c r="L40" i="122"/>
  <c r="T40" i="122" s="1"/>
  <c r="S40" i="122" s="1"/>
  <c r="V41" i="122"/>
  <c r="U41" i="122"/>
  <c r="L41" i="122"/>
  <c r="T41" i="122" s="1"/>
  <c r="S41" i="122" s="1"/>
  <c r="V43" i="122"/>
  <c r="U43" i="122"/>
  <c r="L43" i="122"/>
  <c r="T43" i="122" s="1"/>
  <c r="S43" i="122" s="1"/>
  <c r="V44" i="122"/>
  <c r="U44" i="122"/>
  <c r="L44" i="122"/>
  <c r="T44" i="122" s="1"/>
  <c r="S44" i="122" s="1"/>
  <c r="V45" i="122"/>
  <c r="U45" i="122"/>
  <c r="L45" i="122"/>
  <c r="T45" i="122" s="1"/>
  <c r="S45" i="122" s="1"/>
  <c r="V46" i="122"/>
  <c r="U46" i="122"/>
  <c r="L46" i="122"/>
  <c r="T46" i="122" s="1"/>
  <c r="S46" i="122" s="1"/>
  <c r="V47" i="122"/>
  <c r="U47" i="122"/>
  <c r="L47" i="122"/>
  <c r="T47" i="122" s="1"/>
  <c r="S47" i="122" s="1"/>
  <c r="V48" i="122"/>
  <c r="U48" i="122"/>
  <c r="L48" i="122"/>
  <c r="T48" i="122" s="1"/>
  <c r="S48" i="122" s="1"/>
  <c r="H48" i="121"/>
  <c r="H47" i="121"/>
  <c r="H46" i="121"/>
  <c r="H45" i="121"/>
  <c r="H44" i="121"/>
  <c r="H43" i="121"/>
  <c r="H42" i="121"/>
  <c r="H41" i="121"/>
  <c r="H40" i="121"/>
  <c r="H39" i="121"/>
  <c r="H38" i="121"/>
  <c r="H37" i="121"/>
  <c r="H36" i="121"/>
  <c r="H35" i="121"/>
  <c r="H34" i="121"/>
  <c r="H33" i="121"/>
  <c r="H32" i="121"/>
  <c r="H31" i="121"/>
  <c r="H30" i="121"/>
  <c r="H29" i="121"/>
  <c r="H28" i="121"/>
  <c r="H27" i="121"/>
  <c r="H26" i="121"/>
  <c r="H25" i="121"/>
  <c r="H24" i="121"/>
  <c r="H23" i="121"/>
  <c r="H22" i="121"/>
  <c r="H21" i="121"/>
  <c r="H20" i="121"/>
  <c r="H19" i="121"/>
  <c r="H18" i="121"/>
  <c r="H49" i="121" s="1"/>
  <c r="P2" i="121" s="1"/>
  <c r="R48" i="121"/>
  <c r="R47" i="121"/>
  <c r="R46" i="121"/>
  <c r="R45" i="121"/>
  <c r="R44" i="121"/>
  <c r="R43" i="121"/>
  <c r="R42" i="121"/>
  <c r="K42" i="121" s="1"/>
  <c r="R41" i="121"/>
  <c r="R40" i="121"/>
  <c r="R39" i="121"/>
  <c r="R38" i="121"/>
  <c r="R37" i="121"/>
  <c r="R36" i="121"/>
  <c r="R35" i="121"/>
  <c r="R34" i="121"/>
  <c r="R33" i="121"/>
  <c r="R32" i="121"/>
  <c r="R31" i="121"/>
  <c r="R30" i="121"/>
  <c r="R29" i="121"/>
  <c r="R28" i="121"/>
  <c r="R27" i="121"/>
  <c r="R26" i="121"/>
  <c r="R25" i="121"/>
  <c r="R24" i="121"/>
  <c r="R23" i="121"/>
  <c r="R22" i="121"/>
  <c r="R21" i="121"/>
  <c r="R20" i="121"/>
  <c r="R19" i="121"/>
  <c r="R18" i="121"/>
  <c r="R49" i="121" s="1"/>
  <c r="G49" i="121"/>
  <c r="K18" i="121"/>
  <c r="L18" i="121" s="1"/>
  <c r="J49" i="121"/>
  <c r="V19" i="121"/>
  <c r="U19" i="121"/>
  <c r="L19" i="121"/>
  <c r="T19" i="121" s="1"/>
  <c r="S19" i="121" s="1"/>
  <c r="V20" i="121"/>
  <c r="U20" i="121"/>
  <c r="L20" i="121"/>
  <c r="T20" i="121" s="1"/>
  <c r="S20" i="121" s="1"/>
  <c r="V21" i="121"/>
  <c r="U21" i="121"/>
  <c r="L21" i="121"/>
  <c r="T21" i="121" s="1"/>
  <c r="S21" i="121" s="1"/>
  <c r="V22" i="121"/>
  <c r="U22" i="121"/>
  <c r="L22" i="121"/>
  <c r="T22" i="121" s="1"/>
  <c r="S22" i="121" s="1"/>
  <c r="V23" i="121"/>
  <c r="U23" i="121"/>
  <c r="L23" i="121"/>
  <c r="T23" i="121" s="1"/>
  <c r="S23" i="121" s="1"/>
  <c r="V24" i="121"/>
  <c r="U24" i="121"/>
  <c r="L24" i="121"/>
  <c r="T24" i="121" s="1"/>
  <c r="S24" i="121" s="1"/>
  <c r="V25" i="121"/>
  <c r="U25" i="121"/>
  <c r="L25" i="121"/>
  <c r="T25" i="121" s="1"/>
  <c r="S25" i="121" s="1"/>
  <c r="V26" i="121"/>
  <c r="U26" i="121"/>
  <c r="L26" i="121"/>
  <c r="T26" i="121" s="1"/>
  <c r="S26" i="121" s="1"/>
  <c r="V27" i="121"/>
  <c r="U27" i="121"/>
  <c r="L27" i="121"/>
  <c r="T27" i="121" s="1"/>
  <c r="S27" i="121" s="1"/>
  <c r="V28" i="121"/>
  <c r="U28" i="121"/>
  <c r="L28" i="121"/>
  <c r="T28" i="121" s="1"/>
  <c r="S28" i="121" s="1"/>
  <c r="V29" i="121"/>
  <c r="U29" i="121"/>
  <c r="L29" i="121"/>
  <c r="T29" i="121" s="1"/>
  <c r="S29" i="121" s="1"/>
  <c r="V30" i="121"/>
  <c r="U30" i="121"/>
  <c r="L30" i="121"/>
  <c r="T30" i="121" s="1"/>
  <c r="S30" i="121" s="1"/>
  <c r="V31" i="121"/>
  <c r="U31" i="121"/>
  <c r="L31" i="121"/>
  <c r="T31" i="121" s="1"/>
  <c r="S31" i="121" s="1"/>
  <c r="V32" i="121"/>
  <c r="U32" i="121"/>
  <c r="L32" i="121"/>
  <c r="T32" i="121" s="1"/>
  <c r="S32" i="121" s="1"/>
  <c r="V33" i="121"/>
  <c r="U33" i="121"/>
  <c r="L33" i="121"/>
  <c r="T33" i="121" s="1"/>
  <c r="S33" i="121" s="1"/>
  <c r="V34" i="121"/>
  <c r="U34" i="121"/>
  <c r="L34" i="121"/>
  <c r="T34" i="121" s="1"/>
  <c r="S34" i="121" s="1"/>
  <c r="V35" i="121"/>
  <c r="U35" i="121"/>
  <c r="L35" i="121"/>
  <c r="T35" i="121" s="1"/>
  <c r="S35" i="121" s="1"/>
  <c r="V36" i="121"/>
  <c r="U36" i="121"/>
  <c r="L36" i="121"/>
  <c r="T36" i="121" s="1"/>
  <c r="S36" i="121" s="1"/>
  <c r="V37" i="121"/>
  <c r="U37" i="121"/>
  <c r="L37" i="121"/>
  <c r="T37" i="121" s="1"/>
  <c r="S37" i="121" s="1"/>
  <c r="V38" i="121"/>
  <c r="U38" i="121"/>
  <c r="L38" i="121"/>
  <c r="T38" i="121" s="1"/>
  <c r="S38" i="121" s="1"/>
  <c r="V39" i="121"/>
  <c r="U39" i="121"/>
  <c r="L39" i="121"/>
  <c r="T39" i="121" s="1"/>
  <c r="S39" i="121" s="1"/>
  <c r="V40" i="121"/>
  <c r="U40" i="121"/>
  <c r="L40" i="121"/>
  <c r="T40" i="121" s="1"/>
  <c r="S40" i="121" s="1"/>
  <c r="V41" i="121"/>
  <c r="U41" i="121"/>
  <c r="L41" i="121"/>
  <c r="T41" i="121" s="1"/>
  <c r="S41" i="121" s="1"/>
  <c r="L42" i="121"/>
  <c r="T42" i="121" s="1"/>
  <c r="S42" i="121" s="1"/>
  <c r="V43" i="121"/>
  <c r="U43" i="121"/>
  <c r="L43" i="121"/>
  <c r="T43" i="121" s="1"/>
  <c r="S43" i="121" s="1"/>
  <c r="V44" i="121"/>
  <c r="U44" i="121"/>
  <c r="L44" i="121"/>
  <c r="T44" i="121" s="1"/>
  <c r="S44" i="121" s="1"/>
  <c r="V45" i="121"/>
  <c r="U45" i="121"/>
  <c r="L45" i="121"/>
  <c r="T45" i="121" s="1"/>
  <c r="S45" i="121" s="1"/>
  <c r="V46" i="121"/>
  <c r="U46" i="121"/>
  <c r="L46" i="121"/>
  <c r="T46" i="121" s="1"/>
  <c r="S46" i="121" s="1"/>
  <c r="V47" i="121"/>
  <c r="U47" i="121"/>
  <c r="L47" i="121"/>
  <c r="T47" i="121" s="1"/>
  <c r="S47" i="121" s="1"/>
  <c r="V48" i="121"/>
  <c r="U48" i="121"/>
  <c r="L48" i="121"/>
  <c r="T48" i="121" s="1"/>
  <c r="S48" i="121" s="1"/>
  <c r="H48" i="120"/>
  <c r="H47" i="120"/>
  <c r="H46" i="120"/>
  <c r="H45" i="120"/>
  <c r="H44" i="120"/>
  <c r="H43" i="120"/>
  <c r="H42" i="120"/>
  <c r="H41" i="120"/>
  <c r="H40" i="120"/>
  <c r="H39" i="120"/>
  <c r="H38" i="120"/>
  <c r="H37" i="120"/>
  <c r="H36" i="120"/>
  <c r="H35" i="120"/>
  <c r="H34" i="120"/>
  <c r="H33" i="120"/>
  <c r="H32" i="120"/>
  <c r="H31" i="120"/>
  <c r="H30" i="120"/>
  <c r="H29" i="120"/>
  <c r="H28" i="120"/>
  <c r="H27" i="120"/>
  <c r="H26" i="120"/>
  <c r="H25" i="120"/>
  <c r="H24" i="120"/>
  <c r="H23" i="120"/>
  <c r="H22" i="120"/>
  <c r="H21" i="120"/>
  <c r="H20" i="120"/>
  <c r="H19" i="120"/>
  <c r="H18" i="120"/>
  <c r="H49" i="120" s="1"/>
  <c r="P2" i="120" s="1"/>
  <c r="R48" i="120"/>
  <c r="R47" i="120"/>
  <c r="R46" i="120"/>
  <c r="R45" i="120"/>
  <c r="R44" i="120"/>
  <c r="R43" i="120"/>
  <c r="R42" i="120"/>
  <c r="K42" i="120" s="1"/>
  <c r="L42" i="120" s="1"/>
  <c r="T42" i="120" s="1"/>
  <c r="S42" i="120" s="1"/>
  <c r="R41" i="120"/>
  <c r="R40" i="120"/>
  <c r="R39" i="120"/>
  <c r="R38" i="120"/>
  <c r="R37" i="120"/>
  <c r="R36" i="120"/>
  <c r="R35" i="120"/>
  <c r="R34" i="120"/>
  <c r="R33" i="120"/>
  <c r="R32" i="120"/>
  <c r="R31" i="120"/>
  <c r="R30" i="120"/>
  <c r="R29" i="120"/>
  <c r="R28" i="120"/>
  <c r="R27" i="120"/>
  <c r="R26" i="120"/>
  <c r="R25" i="120"/>
  <c r="R24" i="120"/>
  <c r="R23" i="120"/>
  <c r="R22" i="120"/>
  <c r="R21" i="120"/>
  <c r="R20" i="120"/>
  <c r="R19" i="120"/>
  <c r="R18" i="120"/>
  <c r="R49" i="120" s="1"/>
  <c r="G49" i="120"/>
  <c r="K18" i="120"/>
  <c r="J49" i="120"/>
  <c r="L18" i="120"/>
  <c r="V19" i="120"/>
  <c r="U19" i="120"/>
  <c r="L19" i="120"/>
  <c r="T19" i="120" s="1"/>
  <c r="S19" i="120" s="1"/>
  <c r="V20" i="120"/>
  <c r="U20" i="120"/>
  <c r="L20" i="120"/>
  <c r="T20" i="120" s="1"/>
  <c r="S20" i="120" s="1"/>
  <c r="V21" i="120"/>
  <c r="U21" i="120"/>
  <c r="L21" i="120"/>
  <c r="T21" i="120" s="1"/>
  <c r="S21" i="120" s="1"/>
  <c r="V22" i="120"/>
  <c r="U22" i="120"/>
  <c r="L22" i="120"/>
  <c r="T22" i="120" s="1"/>
  <c r="S22" i="120" s="1"/>
  <c r="V23" i="120"/>
  <c r="U23" i="120"/>
  <c r="L23" i="120"/>
  <c r="T23" i="120" s="1"/>
  <c r="S23" i="120" s="1"/>
  <c r="V24" i="120"/>
  <c r="U24" i="120"/>
  <c r="L24" i="120"/>
  <c r="T24" i="120" s="1"/>
  <c r="S24" i="120" s="1"/>
  <c r="V25" i="120"/>
  <c r="U25" i="120"/>
  <c r="L25" i="120"/>
  <c r="T25" i="120" s="1"/>
  <c r="S25" i="120" s="1"/>
  <c r="V26" i="120"/>
  <c r="U26" i="120"/>
  <c r="L26" i="120"/>
  <c r="T26" i="120" s="1"/>
  <c r="S26" i="120" s="1"/>
  <c r="V27" i="120"/>
  <c r="U27" i="120"/>
  <c r="L27" i="120"/>
  <c r="T27" i="120" s="1"/>
  <c r="S27" i="120" s="1"/>
  <c r="V28" i="120"/>
  <c r="U28" i="120"/>
  <c r="L28" i="120"/>
  <c r="T28" i="120" s="1"/>
  <c r="S28" i="120" s="1"/>
  <c r="V29" i="120"/>
  <c r="U29" i="120"/>
  <c r="L29" i="120"/>
  <c r="T29" i="120" s="1"/>
  <c r="S29" i="120" s="1"/>
  <c r="V30" i="120"/>
  <c r="U30" i="120"/>
  <c r="L30" i="120"/>
  <c r="T30" i="120" s="1"/>
  <c r="S30" i="120" s="1"/>
  <c r="V31" i="120"/>
  <c r="U31" i="120"/>
  <c r="L31" i="120"/>
  <c r="T31" i="120" s="1"/>
  <c r="S31" i="120" s="1"/>
  <c r="V32" i="120"/>
  <c r="U32" i="120"/>
  <c r="L32" i="120"/>
  <c r="T32" i="120" s="1"/>
  <c r="S32" i="120" s="1"/>
  <c r="V33" i="120"/>
  <c r="U33" i="120"/>
  <c r="L33" i="120"/>
  <c r="T33" i="120" s="1"/>
  <c r="S33" i="120" s="1"/>
  <c r="V34" i="120"/>
  <c r="U34" i="120"/>
  <c r="L34" i="120"/>
  <c r="T34" i="120" s="1"/>
  <c r="S34" i="120" s="1"/>
  <c r="V35" i="120"/>
  <c r="U35" i="120"/>
  <c r="L35" i="120"/>
  <c r="T35" i="120" s="1"/>
  <c r="S35" i="120" s="1"/>
  <c r="V36" i="120"/>
  <c r="U36" i="120"/>
  <c r="L36" i="120"/>
  <c r="T36" i="120" s="1"/>
  <c r="S36" i="120" s="1"/>
  <c r="V37" i="120"/>
  <c r="U37" i="120"/>
  <c r="L37" i="120"/>
  <c r="T37" i="120" s="1"/>
  <c r="S37" i="120" s="1"/>
  <c r="V38" i="120"/>
  <c r="U38" i="120"/>
  <c r="L38" i="120"/>
  <c r="T38" i="120" s="1"/>
  <c r="S38" i="120" s="1"/>
  <c r="V39" i="120"/>
  <c r="U39" i="120"/>
  <c r="L39" i="120"/>
  <c r="T39" i="120" s="1"/>
  <c r="S39" i="120" s="1"/>
  <c r="V40" i="120"/>
  <c r="U40" i="120"/>
  <c r="L40" i="120"/>
  <c r="T40" i="120" s="1"/>
  <c r="S40" i="120" s="1"/>
  <c r="V41" i="120"/>
  <c r="U41" i="120"/>
  <c r="L41" i="120"/>
  <c r="T41" i="120" s="1"/>
  <c r="S41" i="120" s="1"/>
  <c r="V43" i="120"/>
  <c r="U43" i="120"/>
  <c r="L43" i="120"/>
  <c r="T43" i="120" s="1"/>
  <c r="S43" i="120" s="1"/>
  <c r="V44" i="120"/>
  <c r="U44" i="120"/>
  <c r="L44" i="120"/>
  <c r="T44" i="120" s="1"/>
  <c r="S44" i="120" s="1"/>
  <c r="V45" i="120"/>
  <c r="U45" i="120"/>
  <c r="L45" i="120"/>
  <c r="T45" i="120" s="1"/>
  <c r="S45" i="120" s="1"/>
  <c r="V46" i="120"/>
  <c r="U46" i="120"/>
  <c r="L46" i="120"/>
  <c r="T46" i="120" s="1"/>
  <c r="S46" i="120" s="1"/>
  <c r="V47" i="120"/>
  <c r="U47" i="120"/>
  <c r="L47" i="120"/>
  <c r="T47" i="120" s="1"/>
  <c r="S47" i="120" s="1"/>
  <c r="V48" i="120"/>
  <c r="U48" i="120"/>
  <c r="L48" i="120"/>
  <c r="T48" i="120" s="1"/>
  <c r="S48" i="120" s="1"/>
  <c r="H48" i="119"/>
  <c r="H47" i="119"/>
  <c r="H46" i="119"/>
  <c r="H45" i="119"/>
  <c r="H44" i="119"/>
  <c r="H43" i="119"/>
  <c r="H42" i="119"/>
  <c r="H41" i="119"/>
  <c r="H40" i="119"/>
  <c r="H39" i="119"/>
  <c r="H38" i="119"/>
  <c r="H37" i="119"/>
  <c r="H36" i="119"/>
  <c r="H35" i="119"/>
  <c r="H34" i="119"/>
  <c r="H33" i="119"/>
  <c r="H32" i="119"/>
  <c r="H31" i="119"/>
  <c r="H30" i="119"/>
  <c r="H29" i="119"/>
  <c r="H28" i="119"/>
  <c r="H27" i="119"/>
  <c r="H26" i="119"/>
  <c r="H25" i="119"/>
  <c r="H24" i="119"/>
  <c r="H23" i="119"/>
  <c r="H22" i="119"/>
  <c r="H21" i="119"/>
  <c r="H20" i="119"/>
  <c r="H19" i="119"/>
  <c r="H18" i="119"/>
  <c r="H49" i="119" s="1"/>
  <c r="P2" i="119" s="1"/>
  <c r="R48" i="119"/>
  <c r="R47" i="119"/>
  <c r="R46" i="119"/>
  <c r="R45" i="119"/>
  <c r="R44" i="119"/>
  <c r="R43" i="119"/>
  <c r="R42" i="119"/>
  <c r="K42" i="119" s="1"/>
  <c r="R41" i="119"/>
  <c r="R40" i="119"/>
  <c r="R39" i="119"/>
  <c r="R38" i="119"/>
  <c r="R37" i="119"/>
  <c r="R36" i="119"/>
  <c r="R35" i="119"/>
  <c r="R34" i="119"/>
  <c r="R33" i="119"/>
  <c r="R32" i="119"/>
  <c r="R31" i="119"/>
  <c r="R30" i="119"/>
  <c r="R29" i="119"/>
  <c r="R28" i="119"/>
  <c r="R27" i="119"/>
  <c r="R26" i="119"/>
  <c r="R25" i="119"/>
  <c r="R24" i="119"/>
  <c r="R23" i="119"/>
  <c r="R22" i="119"/>
  <c r="R21" i="119"/>
  <c r="R20" i="119"/>
  <c r="R19" i="119"/>
  <c r="R18" i="119"/>
  <c r="R49" i="119" s="1"/>
  <c r="G49" i="119"/>
  <c r="K18" i="119"/>
  <c r="L18" i="119" s="1"/>
  <c r="J49" i="119"/>
  <c r="V19" i="119"/>
  <c r="U19" i="119"/>
  <c r="L19" i="119"/>
  <c r="T19" i="119" s="1"/>
  <c r="S19" i="119" s="1"/>
  <c r="V20" i="119"/>
  <c r="U20" i="119"/>
  <c r="L20" i="119"/>
  <c r="T20" i="119" s="1"/>
  <c r="S20" i="119" s="1"/>
  <c r="V21" i="119"/>
  <c r="U21" i="119"/>
  <c r="L21" i="119"/>
  <c r="T21" i="119" s="1"/>
  <c r="S21" i="119" s="1"/>
  <c r="V22" i="119"/>
  <c r="U22" i="119"/>
  <c r="L22" i="119"/>
  <c r="T22" i="119" s="1"/>
  <c r="S22" i="119" s="1"/>
  <c r="V23" i="119"/>
  <c r="U23" i="119"/>
  <c r="L23" i="119"/>
  <c r="T23" i="119" s="1"/>
  <c r="S23" i="119" s="1"/>
  <c r="V24" i="119"/>
  <c r="U24" i="119"/>
  <c r="L24" i="119"/>
  <c r="T24" i="119" s="1"/>
  <c r="S24" i="119" s="1"/>
  <c r="V25" i="119"/>
  <c r="U25" i="119"/>
  <c r="L25" i="119"/>
  <c r="T25" i="119" s="1"/>
  <c r="S25" i="119" s="1"/>
  <c r="V26" i="119"/>
  <c r="U26" i="119"/>
  <c r="L26" i="119"/>
  <c r="T26" i="119" s="1"/>
  <c r="S26" i="119" s="1"/>
  <c r="V27" i="119"/>
  <c r="U27" i="119"/>
  <c r="L27" i="119"/>
  <c r="T27" i="119" s="1"/>
  <c r="S27" i="119" s="1"/>
  <c r="V28" i="119"/>
  <c r="U28" i="119"/>
  <c r="L28" i="119"/>
  <c r="T28" i="119" s="1"/>
  <c r="S28" i="119" s="1"/>
  <c r="V29" i="119"/>
  <c r="U29" i="119"/>
  <c r="L29" i="119"/>
  <c r="T29" i="119" s="1"/>
  <c r="S29" i="119" s="1"/>
  <c r="V30" i="119"/>
  <c r="U30" i="119"/>
  <c r="L30" i="119"/>
  <c r="T30" i="119" s="1"/>
  <c r="S30" i="119" s="1"/>
  <c r="V31" i="119"/>
  <c r="U31" i="119"/>
  <c r="L31" i="119"/>
  <c r="T31" i="119" s="1"/>
  <c r="S31" i="119" s="1"/>
  <c r="V32" i="119"/>
  <c r="U32" i="119"/>
  <c r="L32" i="119"/>
  <c r="T32" i="119" s="1"/>
  <c r="S32" i="119" s="1"/>
  <c r="V33" i="119"/>
  <c r="U33" i="119"/>
  <c r="L33" i="119"/>
  <c r="T33" i="119" s="1"/>
  <c r="S33" i="119" s="1"/>
  <c r="V34" i="119"/>
  <c r="U34" i="119"/>
  <c r="L34" i="119"/>
  <c r="T34" i="119" s="1"/>
  <c r="S34" i="119" s="1"/>
  <c r="V35" i="119"/>
  <c r="U35" i="119"/>
  <c r="L35" i="119"/>
  <c r="T35" i="119" s="1"/>
  <c r="S35" i="119" s="1"/>
  <c r="V36" i="119"/>
  <c r="U36" i="119"/>
  <c r="L36" i="119"/>
  <c r="T36" i="119" s="1"/>
  <c r="S36" i="119" s="1"/>
  <c r="V37" i="119"/>
  <c r="U37" i="119"/>
  <c r="L37" i="119"/>
  <c r="T37" i="119" s="1"/>
  <c r="S37" i="119" s="1"/>
  <c r="V38" i="119"/>
  <c r="U38" i="119"/>
  <c r="L38" i="119"/>
  <c r="T38" i="119" s="1"/>
  <c r="S38" i="119" s="1"/>
  <c r="V39" i="119"/>
  <c r="U39" i="119"/>
  <c r="L39" i="119"/>
  <c r="T39" i="119" s="1"/>
  <c r="S39" i="119" s="1"/>
  <c r="V40" i="119"/>
  <c r="U40" i="119"/>
  <c r="L40" i="119"/>
  <c r="T40" i="119" s="1"/>
  <c r="S40" i="119" s="1"/>
  <c r="V41" i="119"/>
  <c r="U41" i="119"/>
  <c r="L41" i="119"/>
  <c r="T41" i="119" s="1"/>
  <c r="S41" i="119" s="1"/>
  <c r="L42" i="119"/>
  <c r="T42" i="119" s="1"/>
  <c r="S42" i="119" s="1"/>
  <c r="V43" i="119"/>
  <c r="U43" i="119"/>
  <c r="L43" i="119"/>
  <c r="T43" i="119" s="1"/>
  <c r="S43" i="119" s="1"/>
  <c r="V44" i="119"/>
  <c r="U44" i="119"/>
  <c r="L44" i="119"/>
  <c r="T44" i="119" s="1"/>
  <c r="S44" i="119" s="1"/>
  <c r="V45" i="119"/>
  <c r="U45" i="119"/>
  <c r="L45" i="119"/>
  <c r="T45" i="119" s="1"/>
  <c r="S45" i="119" s="1"/>
  <c r="V46" i="119"/>
  <c r="U46" i="119"/>
  <c r="L46" i="119"/>
  <c r="T46" i="119" s="1"/>
  <c r="S46" i="119" s="1"/>
  <c r="V47" i="119"/>
  <c r="U47" i="119"/>
  <c r="L47" i="119"/>
  <c r="T47" i="119" s="1"/>
  <c r="S47" i="119" s="1"/>
  <c r="V48" i="119"/>
  <c r="U48" i="119"/>
  <c r="L48" i="119"/>
  <c r="T48" i="119" s="1"/>
  <c r="S48" i="119" s="1"/>
  <c r="H48" i="118"/>
  <c r="H47" i="118"/>
  <c r="H46" i="118"/>
  <c r="H45" i="118"/>
  <c r="H44" i="118"/>
  <c r="H43" i="118"/>
  <c r="H42" i="118"/>
  <c r="H41" i="118"/>
  <c r="H40" i="118"/>
  <c r="H39" i="118"/>
  <c r="H38" i="118"/>
  <c r="H37" i="118"/>
  <c r="H36" i="118"/>
  <c r="H35" i="118"/>
  <c r="H34" i="118"/>
  <c r="H33" i="118"/>
  <c r="H32" i="118"/>
  <c r="H31" i="118"/>
  <c r="H30" i="118"/>
  <c r="H29" i="118"/>
  <c r="H28" i="118"/>
  <c r="H27" i="118"/>
  <c r="H26" i="118"/>
  <c r="H25" i="118"/>
  <c r="H24" i="118"/>
  <c r="H23" i="118"/>
  <c r="H22" i="118"/>
  <c r="H21" i="118"/>
  <c r="H20" i="118"/>
  <c r="H19" i="118"/>
  <c r="H18" i="118"/>
  <c r="H49" i="118" s="1"/>
  <c r="P2" i="118" s="1"/>
  <c r="R48" i="118"/>
  <c r="R47" i="118"/>
  <c r="R46" i="118"/>
  <c r="R45" i="118"/>
  <c r="R44" i="118"/>
  <c r="R43" i="118"/>
  <c r="R42" i="118"/>
  <c r="K42" i="118" s="1"/>
  <c r="L42" i="118" s="1"/>
  <c r="T42" i="118" s="1"/>
  <c r="S42" i="118" s="1"/>
  <c r="R41" i="118"/>
  <c r="R40" i="118"/>
  <c r="R39" i="118"/>
  <c r="R38" i="118"/>
  <c r="R37" i="118"/>
  <c r="R36" i="118"/>
  <c r="R35" i="118"/>
  <c r="R34" i="118"/>
  <c r="R33" i="118"/>
  <c r="R32" i="118"/>
  <c r="R31" i="118"/>
  <c r="R30" i="118"/>
  <c r="R29" i="118"/>
  <c r="R28" i="118"/>
  <c r="R27" i="118"/>
  <c r="R26" i="118"/>
  <c r="R25" i="118"/>
  <c r="R24" i="118"/>
  <c r="R23" i="118"/>
  <c r="R22" i="118"/>
  <c r="R21" i="118"/>
  <c r="R20" i="118"/>
  <c r="R19" i="118"/>
  <c r="R18" i="118"/>
  <c r="R49" i="118" s="1"/>
  <c r="G49" i="118"/>
  <c r="K18" i="118"/>
  <c r="J49" i="118"/>
  <c r="L18" i="118"/>
  <c r="V19" i="118"/>
  <c r="U19" i="118"/>
  <c r="L19" i="118"/>
  <c r="T19" i="118" s="1"/>
  <c r="S19" i="118" s="1"/>
  <c r="V20" i="118"/>
  <c r="U20" i="118"/>
  <c r="L20" i="118"/>
  <c r="T20" i="118" s="1"/>
  <c r="S20" i="118" s="1"/>
  <c r="V21" i="118"/>
  <c r="U21" i="118"/>
  <c r="L21" i="118"/>
  <c r="T21" i="118" s="1"/>
  <c r="S21" i="118" s="1"/>
  <c r="V22" i="118"/>
  <c r="U22" i="118"/>
  <c r="L22" i="118"/>
  <c r="T22" i="118" s="1"/>
  <c r="S22" i="118" s="1"/>
  <c r="V23" i="118"/>
  <c r="U23" i="118"/>
  <c r="L23" i="118"/>
  <c r="T23" i="118" s="1"/>
  <c r="S23" i="118" s="1"/>
  <c r="V24" i="118"/>
  <c r="U24" i="118"/>
  <c r="L24" i="118"/>
  <c r="T24" i="118" s="1"/>
  <c r="S24" i="118" s="1"/>
  <c r="V25" i="118"/>
  <c r="U25" i="118"/>
  <c r="L25" i="118"/>
  <c r="T25" i="118" s="1"/>
  <c r="S25" i="118" s="1"/>
  <c r="V26" i="118"/>
  <c r="U26" i="118"/>
  <c r="L26" i="118"/>
  <c r="T26" i="118" s="1"/>
  <c r="S26" i="118" s="1"/>
  <c r="V27" i="118"/>
  <c r="U27" i="118"/>
  <c r="L27" i="118"/>
  <c r="T27" i="118" s="1"/>
  <c r="S27" i="118" s="1"/>
  <c r="V28" i="118"/>
  <c r="U28" i="118"/>
  <c r="L28" i="118"/>
  <c r="T28" i="118" s="1"/>
  <c r="S28" i="118" s="1"/>
  <c r="V29" i="118"/>
  <c r="U29" i="118"/>
  <c r="L29" i="118"/>
  <c r="T29" i="118" s="1"/>
  <c r="S29" i="118" s="1"/>
  <c r="V30" i="118"/>
  <c r="U30" i="118"/>
  <c r="L30" i="118"/>
  <c r="T30" i="118" s="1"/>
  <c r="S30" i="118" s="1"/>
  <c r="V31" i="118"/>
  <c r="U31" i="118"/>
  <c r="L31" i="118"/>
  <c r="T31" i="118" s="1"/>
  <c r="S31" i="118" s="1"/>
  <c r="V32" i="118"/>
  <c r="U32" i="118"/>
  <c r="L32" i="118"/>
  <c r="T32" i="118" s="1"/>
  <c r="S32" i="118" s="1"/>
  <c r="V33" i="118"/>
  <c r="U33" i="118"/>
  <c r="L33" i="118"/>
  <c r="T33" i="118" s="1"/>
  <c r="S33" i="118" s="1"/>
  <c r="V34" i="118"/>
  <c r="U34" i="118"/>
  <c r="L34" i="118"/>
  <c r="T34" i="118" s="1"/>
  <c r="S34" i="118" s="1"/>
  <c r="V35" i="118"/>
  <c r="U35" i="118"/>
  <c r="L35" i="118"/>
  <c r="T35" i="118" s="1"/>
  <c r="S35" i="118" s="1"/>
  <c r="V36" i="118"/>
  <c r="U36" i="118"/>
  <c r="L36" i="118"/>
  <c r="T36" i="118" s="1"/>
  <c r="S36" i="118" s="1"/>
  <c r="V37" i="118"/>
  <c r="U37" i="118"/>
  <c r="L37" i="118"/>
  <c r="T37" i="118" s="1"/>
  <c r="S37" i="118" s="1"/>
  <c r="V38" i="118"/>
  <c r="U38" i="118"/>
  <c r="L38" i="118"/>
  <c r="T38" i="118" s="1"/>
  <c r="S38" i="118" s="1"/>
  <c r="V39" i="118"/>
  <c r="U39" i="118"/>
  <c r="L39" i="118"/>
  <c r="T39" i="118" s="1"/>
  <c r="S39" i="118" s="1"/>
  <c r="V40" i="118"/>
  <c r="U40" i="118"/>
  <c r="L40" i="118"/>
  <c r="T40" i="118" s="1"/>
  <c r="S40" i="118" s="1"/>
  <c r="V41" i="118"/>
  <c r="U41" i="118"/>
  <c r="L41" i="118"/>
  <c r="T41" i="118" s="1"/>
  <c r="S41" i="118" s="1"/>
  <c r="V43" i="118"/>
  <c r="U43" i="118"/>
  <c r="L43" i="118"/>
  <c r="T43" i="118" s="1"/>
  <c r="S43" i="118" s="1"/>
  <c r="V44" i="118"/>
  <c r="U44" i="118"/>
  <c r="L44" i="118"/>
  <c r="T44" i="118" s="1"/>
  <c r="S44" i="118" s="1"/>
  <c r="V45" i="118"/>
  <c r="U45" i="118"/>
  <c r="L45" i="118"/>
  <c r="T45" i="118" s="1"/>
  <c r="S45" i="118" s="1"/>
  <c r="V46" i="118"/>
  <c r="U46" i="118"/>
  <c r="L46" i="118"/>
  <c r="T46" i="118" s="1"/>
  <c r="S46" i="118" s="1"/>
  <c r="V47" i="118"/>
  <c r="U47" i="118"/>
  <c r="L47" i="118"/>
  <c r="T47" i="118" s="1"/>
  <c r="S47" i="118" s="1"/>
  <c r="V48" i="118"/>
  <c r="U48" i="118"/>
  <c r="L48" i="118"/>
  <c r="T48" i="118" s="1"/>
  <c r="S48" i="118" s="1"/>
  <c r="G48" i="117"/>
  <c r="K48" i="117" s="1"/>
  <c r="L48" i="117" s="1"/>
  <c r="G47" i="117"/>
  <c r="K47" i="117" s="1"/>
  <c r="L47" i="117" s="1"/>
  <c r="G46" i="117"/>
  <c r="K46" i="117" s="1"/>
  <c r="L46" i="117" s="1"/>
  <c r="T46" i="117" s="1"/>
  <c r="S46" i="117" s="1"/>
  <c r="G45" i="117"/>
  <c r="K45" i="117" s="1"/>
  <c r="L45" i="117" s="1"/>
  <c r="G44" i="117"/>
  <c r="K44" i="117" s="1"/>
  <c r="L44" i="117" s="1"/>
  <c r="G43" i="117"/>
  <c r="K43" i="117" s="1"/>
  <c r="L43" i="117" s="1"/>
  <c r="G42" i="117"/>
  <c r="G41" i="117"/>
  <c r="K41" i="117" s="1"/>
  <c r="L41" i="117" s="1"/>
  <c r="G40" i="117"/>
  <c r="K40" i="117" s="1"/>
  <c r="L40" i="117" s="1"/>
  <c r="G39" i="117"/>
  <c r="K39" i="117" s="1"/>
  <c r="L39" i="117" s="1"/>
  <c r="G38" i="117"/>
  <c r="K38" i="117" s="1"/>
  <c r="L38" i="117" s="1"/>
  <c r="T38" i="117" s="1"/>
  <c r="S38" i="117" s="1"/>
  <c r="G37" i="117"/>
  <c r="K37" i="117" s="1"/>
  <c r="L37" i="117" s="1"/>
  <c r="G36" i="117"/>
  <c r="K36" i="117" s="1"/>
  <c r="L36" i="117" s="1"/>
  <c r="G35" i="117"/>
  <c r="K35" i="117" s="1"/>
  <c r="L35" i="117" s="1"/>
  <c r="G34" i="117"/>
  <c r="K34" i="117" s="1"/>
  <c r="L34" i="117" s="1"/>
  <c r="T34" i="117" s="1"/>
  <c r="S34" i="117" s="1"/>
  <c r="G33" i="117"/>
  <c r="K33" i="117" s="1"/>
  <c r="L33" i="117" s="1"/>
  <c r="G32" i="117"/>
  <c r="K32" i="117" s="1"/>
  <c r="L32" i="117" s="1"/>
  <c r="G31" i="117"/>
  <c r="K31" i="117" s="1"/>
  <c r="L31" i="117" s="1"/>
  <c r="G30" i="117"/>
  <c r="K30" i="117" s="1"/>
  <c r="L30" i="117" s="1"/>
  <c r="T30" i="117" s="1"/>
  <c r="S30" i="117" s="1"/>
  <c r="G29" i="117"/>
  <c r="K29" i="117" s="1"/>
  <c r="L29" i="117" s="1"/>
  <c r="G28" i="117"/>
  <c r="K28" i="117" s="1"/>
  <c r="L28" i="117" s="1"/>
  <c r="T28" i="117" s="1"/>
  <c r="S28" i="117" s="1"/>
  <c r="G27" i="117"/>
  <c r="K27" i="117" s="1"/>
  <c r="L27" i="117" s="1"/>
  <c r="G26" i="117"/>
  <c r="K26" i="117" s="1"/>
  <c r="L26" i="117" s="1"/>
  <c r="T26" i="117" s="1"/>
  <c r="S26" i="117" s="1"/>
  <c r="G25" i="117"/>
  <c r="K25" i="117" s="1"/>
  <c r="L25" i="117" s="1"/>
  <c r="G24" i="117"/>
  <c r="K24" i="117" s="1"/>
  <c r="L24" i="117" s="1"/>
  <c r="T24" i="117" s="1"/>
  <c r="S24" i="117" s="1"/>
  <c r="G23" i="117"/>
  <c r="K23" i="117" s="1"/>
  <c r="L23" i="117" s="1"/>
  <c r="G22" i="117"/>
  <c r="K22" i="117" s="1"/>
  <c r="L22" i="117" s="1"/>
  <c r="T22" i="117" s="1"/>
  <c r="S22" i="117" s="1"/>
  <c r="G21" i="117"/>
  <c r="K21" i="117" s="1"/>
  <c r="L21" i="117" s="1"/>
  <c r="G20" i="117"/>
  <c r="K20" i="117" s="1"/>
  <c r="L20" i="117" s="1"/>
  <c r="T20" i="117" s="1"/>
  <c r="S20" i="117" s="1"/>
  <c r="G19" i="117"/>
  <c r="K19" i="117" s="1"/>
  <c r="L19" i="117" s="1"/>
  <c r="G18" i="117"/>
  <c r="H48" i="117"/>
  <c r="H47" i="117"/>
  <c r="H46" i="117"/>
  <c r="H45" i="117"/>
  <c r="H44" i="117"/>
  <c r="H43" i="117"/>
  <c r="H42" i="117"/>
  <c r="H41" i="117"/>
  <c r="H40" i="117"/>
  <c r="H39" i="117"/>
  <c r="H38" i="117"/>
  <c r="H37" i="117"/>
  <c r="H36" i="117"/>
  <c r="H35" i="117"/>
  <c r="H34" i="117"/>
  <c r="H33" i="117"/>
  <c r="H32" i="117"/>
  <c r="H31" i="117"/>
  <c r="H30" i="117"/>
  <c r="H29" i="117"/>
  <c r="H28" i="117"/>
  <c r="H27" i="117"/>
  <c r="H26" i="117"/>
  <c r="H25" i="117"/>
  <c r="H24" i="117"/>
  <c r="H23" i="117"/>
  <c r="H22" i="117"/>
  <c r="H21" i="117"/>
  <c r="H20" i="117"/>
  <c r="H19" i="117"/>
  <c r="H18" i="117"/>
  <c r="H49" i="117" s="1"/>
  <c r="P2" i="117" s="1"/>
  <c r="R48" i="117"/>
  <c r="R47" i="117"/>
  <c r="R46" i="117"/>
  <c r="R45" i="117"/>
  <c r="R44" i="117"/>
  <c r="R43" i="117"/>
  <c r="R42" i="117"/>
  <c r="K42" i="117" s="1"/>
  <c r="L42" i="117" s="1"/>
  <c r="T42" i="117" s="1"/>
  <c r="S42" i="117" s="1"/>
  <c r="R41" i="117"/>
  <c r="R40" i="117"/>
  <c r="R39" i="117"/>
  <c r="R38" i="117"/>
  <c r="R37" i="117"/>
  <c r="R36" i="117"/>
  <c r="R35" i="117"/>
  <c r="R34" i="117"/>
  <c r="R33" i="117"/>
  <c r="R32" i="117"/>
  <c r="R31" i="117"/>
  <c r="R30" i="117"/>
  <c r="R29" i="117"/>
  <c r="R28" i="117"/>
  <c r="R27" i="117"/>
  <c r="R26" i="117"/>
  <c r="R25" i="117"/>
  <c r="R24" i="117"/>
  <c r="R23" i="117"/>
  <c r="R22" i="117"/>
  <c r="R21" i="117"/>
  <c r="R20" i="117"/>
  <c r="R19" i="117"/>
  <c r="R18" i="117"/>
  <c r="R49" i="117" s="1"/>
  <c r="J49" i="117"/>
  <c r="T19" i="117"/>
  <c r="S19" i="117" s="1"/>
  <c r="V19" i="117"/>
  <c r="U19" i="117"/>
  <c r="V20" i="117"/>
  <c r="T21" i="117"/>
  <c r="S21" i="117" s="1"/>
  <c r="V21" i="117"/>
  <c r="U21" i="117"/>
  <c r="T23" i="117"/>
  <c r="S23" i="117" s="1"/>
  <c r="V23" i="117"/>
  <c r="U23" i="117"/>
  <c r="V24" i="117"/>
  <c r="T25" i="117"/>
  <c r="S25" i="117" s="1"/>
  <c r="V25" i="117"/>
  <c r="U25" i="117"/>
  <c r="T27" i="117"/>
  <c r="S27" i="117" s="1"/>
  <c r="V27" i="117"/>
  <c r="U27" i="117"/>
  <c r="V28" i="117"/>
  <c r="T29" i="117"/>
  <c r="S29" i="117" s="1"/>
  <c r="V29" i="117"/>
  <c r="U29" i="117"/>
  <c r="T31" i="117"/>
  <c r="S31" i="117" s="1"/>
  <c r="V31" i="117"/>
  <c r="U31" i="117"/>
  <c r="T32" i="117"/>
  <c r="S32" i="117" s="1"/>
  <c r="V32" i="117"/>
  <c r="U32" i="117"/>
  <c r="T33" i="117"/>
  <c r="S33" i="117" s="1"/>
  <c r="V33" i="117"/>
  <c r="U33" i="117"/>
  <c r="T35" i="117"/>
  <c r="S35" i="117" s="1"/>
  <c r="V35" i="117"/>
  <c r="U35" i="117"/>
  <c r="T36" i="117"/>
  <c r="S36" i="117" s="1"/>
  <c r="V36" i="117"/>
  <c r="U36" i="117"/>
  <c r="T37" i="117"/>
  <c r="S37" i="117" s="1"/>
  <c r="V37" i="117"/>
  <c r="U37" i="117"/>
  <c r="T39" i="117"/>
  <c r="S39" i="117" s="1"/>
  <c r="V39" i="117"/>
  <c r="U39" i="117"/>
  <c r="T40" i="117"/>
  <c r="S40" i="117" s="1"/>
  <c r="V40" i="117"/>
  <c r="U40" i="117"/>
  <c r="T41" i="117"/>
  <c r="S41" i="117" s="1"/>
  <c r="V41" i="117"/>
  <c r="U41" i="117"/>
  <c r="T43" i="117"/>
  <c r="S43" i="117" s="1"/>
  <c r="V43" i="117"/>
  <c r="U43" i="117"/>
  <c r="T44" i="117"/>
  <c r="S44" i="117" s="1"/>
  <c r="V44" i="117"/>
  <c r="U44" i="117"/>
  <c r="T45" i="117"/>
  <c r="S45" i="117" s="1"/>
  <c r="V45" i="117"/>
  <c r="U45" i="117"/>
  <c r="V46" i="117"/>
  <c r="T47" i="117"/>
  <c r="S47" i="117" s="1"/>
  <c r="V47" i="117"/>
  <c r="U47" i="117"/>
  <c r="T48" i="117"/>
  <c r="S48" i="117" s="1"/>
  <c r="V48" i="117"/>
  <c r="U48" i="117"/>
  <c r="G48" i="116"/>
  <c r="K48" i="116" s="1"/>
  <c r="L48" i="116" s="1"/>
  <c r="T48" i="116" s="1"/>
  <c r="S48" i="116" s="1"/>
  <c r="G47" i="116"/>
  <c r="K47" i="116" s="1"/>
  <c r="L47" i="116" s="1"/>
  <c r="G46" i="116"/>
  <c r="K46" i="116" s="1"/>
  <c r="L46" i="116" s="1"/>
  <c r="G45" i="116"/>
  <c r="K45" i="116" s="1"/>
  <c r="L45" i="116" s="1"/>
  <c r="T45" i="116" s="1"/>
  <c r="S45" i="116" s="1"/>
  <c r="G44" i="116"/>
  <c r="K44" i="116" s="1"/>
  <c r="L44" i="116" s="1"/>
  <c r="T44" i="116" s="1"/>
  <c r="S44" i="116" s="1"/>
  <c r="G43" i="116"/>
  <c r="K43" i="116" s="1"/>
  <c r="L43" i="116" s="1"/>
  <c r="G42" i="116"/>
  <c r="G41" i="116"/>
  <c r="K41" i="116" s="1"/>
  <c r="L41" i="116" s="1"/>
  <c r="G40" i="116"/>
  <c r="K40" i="116" s="1"/>
  <c r="L40" i="116" s="1"/>
  <c r="T40" i="116" s="1"/>
  <c r="S40" i="116" s="1"/>
  <c r="G39" i="116"/>
  <c r="K39" i="116" s="1"/>
  <c r="L39" i="116" s="1"/>
  <c r="G38" i="116"/>
  <c r="K38" i="116" s="1"/>
  <c r="L38" i="116" s="1"/>
  <c r="G37" i="116"/>
  <c r="K37" i="116" s="1"/>
  <c r="L37" i="116" s="1"/>
  <c r="G36" i="116"/>
  <c r="K36" i="116" s="1"/>
  <c r="L36" i="116" s="1"/>
  <c r="T36" i="116" s="1"/>
  <c r="S36" i="116" s="1"/>
  <c r="G35" i="116"/>
  <c r="K35" i="116" s="1"/>
  <c r="L35" i="116" s="1"/>
  <c r="G34" i="116"/>
  <c r="K34" i="116" s="1"/>
  <c r="L34" i="116" s="1"/>
  <c r="G33" i="116"/>
  <c r="K33" i="116" s="1"/>
  <c r="L33" i="116" s="1"/>
  <c r="G32" i="116"/>
  <c r="K32" i="116" s="1"/>
  <c r="L32" i="116" s="1"/>
  <c r="T32" i="116" s="1"/>
  <c r="S32" i="116" s="1"/>
  <c r="G31" i="116"/>
  <c r="K31" i="116" s="1"/>
  <c r="L31" i="116" s="1"/>
  <c r="G30" i="116"/>
  <c r="K30" i="116" s="1"/>
  <c r="L30" i="116" s="1"/>
  <c r="G29" i="116"/>
  <c r="K29" i="116" s="1"/>
  <c r="L29" i="116" s="1"/>
  <c r="G28" i="116"/>
  <c r="K28" i="116" s="1"/>
  <c r="L28" i="116" s="1"/>
  <c r="T28" i="116" s="1"/>
  <c r="S28" i="116" s="1"/>
  <c r="G27" i="116"/>
  <c r="K27" i="116" s="1"/>
  <c r="L27" i="116" s="1"/>
  <c r="G26" i="116"/>
  <c r="K26" i="116" s="1"/>
  <c r="L26" i="116" s="1"/>
  <c r="G25" i="116"/>
  <c r="K25" i="116" s="1"/>
  <c r="L25" i="116" s="1"/>
  <c r="G24" i="116"/>
  <c r="K24" i="116" s="1"/>
  <c r="L24" i="116" s="1"/>
  <c r="T24" i="116" s="1"/>
  <c r="S24" i="116" s="1"/>
  <c r="G23" i="116"/>
  <c r="K23" i="116" s="1"/>
  <c r="L23" i="116" s="1"/>
  <c r="G22" i="116"/>
  <c r="K22" i="116" s="1"/>
  <c r="L22" i="116" s="1"/>
  <c r="G21" i="116"/>
  <c r="K21" i="116" s="1"/>
  <c r="L21" i="116" s="1"/>
  <c r="G20" i="116"/>
  <c r="K20" i="116" s="1"/>
  <c r="L20" i="116" s="1"/>
  <c r="T20" i="116" s="1"/>
  <c r="S20" i="116" s="1"/>
  <c r="G19" i="116"/>
  <c r="K19" i="116" s="1"/>
  <c r="L19" i="116" s="1"/>
  <c r="T19" i="116" s="1"/>
  <c r="S19" i="116" s="1"/>
  <c r="G18" i="116"/>
  <c r="H48" i="116"/>
  <c r="H47" i="116"/>
  <c r="H46" i="116"/>
  <c r="H45" i="116"/>
  <c r="H44" i="116"/>
  <c r="H43" i="116"/>
  <c r="H42" i="116"/>
  <c r="H41" i="116"/>
  <c r="H40" i="116"/>
  <c r="H39" i="116"/>
  <c r="H38" i="116"/>
  <c r="H37" i="116"/>
  <c r="H36" i="116"/>
  <c r="H35" i="116"/>
  <c r="H34" i="116"/>
  <c r="H33" i="116"/>
  <c r="H32" i="116"/>
  <c r="H31" i="116"/>
  <c r="H30" i="116"/>
  <c r="H29" i="116"/>
  <c r="H28" i="116"/>
  <c r="H27" i="116"/>
  <c r="H26" i="116"/>
  <c r="H25" i="116"/>
  <c r="H24" i="116"/>
  <c r="H23" i="116"/>
  <c r="H22" i="116"/>
  <c r="H21" i="116"/>
  <c r="H20" i="116"/>
  <c r="H19" i="116"/>
  <c r="H18" i="116"/>
  <c r="H49" i="116" s="1"/>
  <c r="P2" i="116" s="1"/>
  <c r="R48" i="116"/>
  <c r="R47" i="116"/>
  <c r="R46" i="116"/>
  <c r="R45" i="116"/>
  <c r="R44" i="116"/>
  <c r="R43" i="116"/>
  <c r="R42" i="116"/>
  <c r="K42" i="116" s="1"/>
  <c r="L42" i="116" s="1"/>
  <c r="T42" i="116" s="1"/>
  <c r="S42" i="116" s="1"/>
  <c r="R41" i="116"/>
  <c r="R40" i="116"/>
  <c r="R39" i="116"/>
  <c r="R38" i="116"/>
  <c r="R37" i="116"/>
  <c r="R36" i="116"/>
  <c r="R35" i="116"/>
  <c r="R34" i="116"/>
  <c r="R33" i="116"/>
  <c r="R32" i="116"/>
  <c r="R31" i="116"/>
  <c r="R30" i="116"/>
  <c r="R29" i="116"/>
  <c r="R28" i="116"/>
  <c r="R27" i="116"/>
  <c r="R26" i="116"/>
  <c r="R25" i="116"/>
  <c r="R24" i="116"/>
  <c r="R23" i="116"/>
  <c r="R22" i="116"/>
  <c r="R21" i="116"/>
  <c r="R20" i="116"/>
  <c r="R19" i="116"/>
  <c r="R18" i="116"/>
  <c r="R49" i="116" s="1"/>
  <c r="J49" i="116"/>
  <c r="V19" i="116"/>
  <c r="U19" i="116"/>
  <c r="T21" i="116"/>
  <c r="S21" i="116" s="1"/>
  <c r="T22" i="116"/>
  <c r="S22" i="116" s="1"/>
  <c r="V22" i="116"/>
  <c r="U22" i="116"/>
  <c r="T23" i="116"/>
  <c r="S23" i="116" s="1"/>
  <c r="V23" i="116"/>
  <c r="U23" i="116"/>
  <c r="T25" i="116"/>
  <c r="S25" i="116" s="1"/>
  <c r="T26" i="116"/>
  <c r="S26" i="116" s="1"/>
  <c r="V26" i="116"/>
  <c r="U26" i="116"/>
  <c r="T27" i="116"/>
  <c r="S27" i="116" s="1"/>
  <c r="V27" i="116"/>
  <c r="U27" i="116"/>
  <c r="T29" i="116"/>
  <c r="S29" i="116" s="1"/>
  <c r="T30" i="116"/>
  <c r="S30" i="116" s="1"/>
  <c r="V30" i="116"/>
  <c r="U30" i="116"/>
  <c r="T31" i="116"/>
  <c r="S31" i="116" s="1"/>
  <c r="V31" i="116"/>
  <c r="U31" i="116"/>
  <c r="T33" i="116"/>
  <c r="S33" i="116" s="1"/>
  <c r="T34" i="116"/>
  <c r="S34" i="116" s="1"/>
  <c r="V34" i="116"/>
  <c r="U34" i="116"/>
  <c r="T35" i="116"/>
  <c r="S35" i="116" s="1"/>
  <c r="V35" i="116"/>
  <c r="U35" i="116"/>
  <c r="T37" i="116"/>
  <c r="S37" i="116" s="1"/>
  <c r="T38" i="116"/>
  <c r="S38" i="116" s="1"/>
  <c r="V38" i="116"/>
  <c r="U38" i="116"/>
  <c r="T39" i="116"/>
  <c r="S39" i="116" s="1"/>
  <c r="V39" i="116"/>
  <c r="U39" i="116"/>
  <c r="T41" i="116"/>
  <c r="S41" i="116" s="1"/>
  <c r="T43" i="116"/>
  <c r="S43" i="116" s="1"/>
  <c r="V43" i="116"/>
  <c r="U43" i="116"/>
  <c r="V44" i="116"/>
  <c r="V45" i="116"/>
  <c r="U45" i="116"/>
  <c r="T46" i="116"/>
  <c r="S46" i="116" s="1"/>
  <c r="V46" i="116"/>
  <c r="U46" i="116"/>
  <c r="T47" i="116"/>
  <c r="S47" i="116" s="1"/>
  <c r="V47" i="116"/>
  <c r="U47" i="116"/>
  <c r="V48" i="116"/>
  <c r="H48" i="113"/>
  <c r="H47" i="113"/>
  <c r="H46" i="113"/>
  <c r="H45" i="113"/>
  <c r="H44" i="113"/>
  <c r="H43" i="113"/>
  <c r="H42" i="113"/>
  <c r="H41" i="113"/>
  <c r="H40" i="113"/>
  <c r="H39" i="113"/>
  <c r="H38" i="113"/>
  <c r="H37" i="113"/>
  <c r="H36" i="113"/>
  <c r="H35" i="113"/>
  <c r="H34" i="113"/>
  <c r="H33" i="113"/>
  <c r="H32" i="113"/>
  <c r="H31" i="113"/>
  <c r="H30" i="113"/>
  <c r="H29" i="113"/>
  <c r="H28" i="113"/>
  <c r="H27" i="113"/>
  <c r="H26" i="113"/>
  <c r="H25" i="113"/>
  <c r="H24" i="113"/>
  <c r="H23" i="113"/>
  <c r="H22" i="113"/>
  <c r="H21" i="113"/>
  <c r="H20" i="113"/>
  <c r="H19" i="113"/>
  <c r="H18" i="113"/>
  <c r="H49" i="113" s="1"/>
  <c r="P2" i="113" s="1"/>
  <c r="R48" i="113"/>
  <c r="R47" i="113"/>
  <c r="R46" i="113"/>
  <c r="R45" i="113"/>
  <c r="R44" i="113"/>
  <c r="R43" i="113"/>
  <c r="R42" i="113"/>
  <c r="K42" i="113" s="1"/>
  <c r="R41" i="113"/>
  <c r="R40" i="113"/>
  <c r="R39" i="113"/>
  <c r="R38" i="113"/>
  <c r="R37" i="113"/>
  <c r="R36" i="113"/>
  <c r="R35" i="113"/>
  <c r="R34" i="113"/>
  <c r="R33" i="113"/>
  <c r="R32" i="113"/>
  <c r="R31" i="113"/>
  <c r="R30" i="113"/>
  <c r="R29" i="113"/>
  <c r="R28" i="113"/>
  <c r="R27" i="113"/>
  <c r="R26" i="113"/>
  <c r="R25" i="113"/>
  <c r="R24" i="113"/>
  <c r="R23" i="113"/>
  <c r="R22" i="113"/>
  <c r="R21" i="113"/>
  <c r="R20" i="113"/>
  <c r="R19" i="113"/>
  <c r="R18" i="113"/>
  <c r="R49" i="113" s="1"/>
  <c r="G49" i="113"/>
  <c r="K18" i="113"/>
  <c r="L18" i="113" s="1"/>
  <c r="J49" i="113"/>
  <c r="V19" i="113"/>
  <c r="U19" i="113"/>
  <c r="L19" i="113"/>
  <c r="T19" i="113" s="1"/>
  <c r="S19" i="113" s="1"/>
  <c r="V20" i="113"/>
  <c r="U20" i="113"/>
  <c r="L20" i="113"/>
  <c r="T20" i="113" s="1"/>
  <c r="S20" i="113" s="1"/>
  <c r="V21" i="113"/>
  <c r="U21" i="113"/>
  <c r="L21" i="113"/>
  <c r="T21" i="113" s="1"/>
  <c r="S21" i="113" s="1"/>
  <c r="V22" i="113"/>
  <c r="U22" i="113"/>
  <c r="L22" i="113"/>
  <c r="T22" i="113" s="1"/>
  <c r="S22" i="113" s="1"/>
  <c r="V23" i="113"/>
  <c r="U23" i="113"/>
  <c r="L23" i="113"/>
  <c r="T23" i="113" s="1"/>
  <c r="S23" i="113" s="1"/>
  <c r="V24" i="113"/>
  <c r="U24" i="113"/>
  <c r="L24" i="113"/>
  <c r="T24" i="113" s="1"/>
  <c r="S24" i="113" s="1"/>
  <c r="V25" i="113"/>
  <c r="U25" i="113"/>
  <c r="L25" i="113"/>
  <c r="T25" i="113" s="1"/>
  <c r="S25" i="113" s="1"/>
  <c r="V26" i="113"/>
  <c r="U26" i="113"/>
  <c r="L26" i="113"/>
  <c r="T26" i="113" s="1"/>
  <c r="S26" i="113" s="1"/>
  <c r="V27" i="113"/>
  <c r="U27" i="113"/>
  <c r="L27" i="113"/>
  <c r="T27" i="113" s="1"/>
  <c r="S27" i="113" s="1"/>
  <c r="V28" i="113"/>
  <c r="U28" i="113"/>
  <c r="L28" i="113"/>
  <c r="T28" i="113" s="1"/>
  <c r="S28" i="113" s="1"/>
  <c r="V29" i="113"/>
  <c r="U29" i="113"/>
  <c r="L29" i="113"/>
  <c r="T29" i="113" s="1"/>
  <c r="S29" i="113" s="1"/>
  <c r="V30" i="113"/>
  <c r="U30" i="113"/>
  <c r="L30" i="113"/>
  <c r="T30" i="113" s="1"/>
  <c r="S30" i="113" s="1"/>
  <c r="V31" i="113"/>
  <c r="U31" i="113"/>
  <c r="L31" i="113"/>
  <c r="T31" i="113" s="1"/>
  <c r="S31" i="113" s="1"/>
  <c r="V32" i="113"/>
  <c r="U32" i="113"/>
  <c r="L32" i="113"/>
  <c r="T32" i="113" s="1"/>
  <c r="S32" i="113" s="1"/>
  <c r="V33" i="113"/>
  <c r="U33" i="113"/>
  <c r="L33" i="113"/>
  <c r="T33" i="113" s="1"/>
  <c r="S33" i="113" s="1"/>
  <c r="V34" i="113"/>
  <c r="U34" i="113"/>
  <c r="L34" i="113"/>
  <c r="T34" i="113" s="1"/>
  <c r="S34" i="113" s="1"/>
  <c r="V35" i="113"/>
  <c r="U35" i="113"/>
  <c r="L35" i="113"/>
  <c r="T35" i="113" s="1"/>
  <c r="S35" i="113" s="1"/>
  <c r="V36" i="113"/>
  <c r="U36" i="113"/>
  <c r="L36" i="113"/>
  <c r="T36" i="113" s="1"/>
  <c r="S36" i="113" s="1"/>
  <c r="V37" i="113"/>
  <c r="U37" i="113"/>
  <c r="L37" i="113"/>
  <c r="T37" i="113" s="1"/>
  <c r="S37" i="113" s="1"/>
  <c r="V38" i="113"/>
  <c r="U38" i="113"/>
  <c r="L38" i="113"/>
  <c r="T38" i="113" s="1"/>
  <c r="S38" i="113" s="1"/>
  <c r="V39" i="113"/>
  <c r="U39" i="113"/>
  <c r="L39" i="113"/>
  <c r="T39" i="113" s="1"/>
  <c r="S39" i="113" s="1"/>
  <c r="V40" i="113"/>
  <c r="U40" i="113"/>
  <c r="L40" i="113"/>
  <c r="T40" i="113" s="1"/>
  <c r="S40" i="113" s="1"/>
  <c r="V41" i="113"/>
  <c r="U41" i="113"/>
  <c r="L41" i="113"/>
  <c r="T41" i="113" s="1"/>
  <c r="S41" i="113" s="1"/>
  <c r="L42" i="113"/>
  <c r="T42" i="113" s="1"/>
  <c r="S42" i="113" s="1"/>
  <c r="V43" i="113"/>
  <c r="U43" i="113"/>
  <c r="L43" i="113"/>
  <c r="T43" i="113" s="1"/>
  <c r="S43" i="113" s="1"/>
  <c r="V44" i="113"/>
  <c r="U44" i="113"/>
  <c r="L44" i="113"/>
  <c r="T44" i="113" s="1"/>
  <c r="S44" i="113" s="1"/>
  <c r="V45" i="113"/>
  <c r="U45" i="113"/>
  <c r="L45" i="113"/>
  <c r="T45" i="113" s="1"/>
  <c r="S45" i="113" s="1"/>
  <c r="V46" i="113"/>
  <c r="U46" i="113"/>
  <c r="L46" i="113"/>
  <c r="T46" i="113" s="1"/>
  <c r="S46" i="113" s="1"/>
  <c r="V47" i="113"/>
  <c r="U47" i="113"/>
  <c r="L47" i="113"/>
  <c r="T47" i="113" s="1"/>
  <c r="S47" i="113" s="1"/>
  <c r="V48" i="113"/>
  <c r="U48" i="113"/>
  <c r="L48" i="113"/>
  <c r="T48" i="113" s="1"/>
  <c r="S48" i="113" s="1"/>
  <c r="G48" i="34"/>
  <c r="K48" i="34" s="1"/>
  <c r="G47" i="34"/>
  <c r="K47" i="34" s="1"/>
  <c r="G45" i="34"/>
  <c r="K45" i="34" s="1"/>
  <c r="G43" i="34"/>
  <c r="K43" i="34" s="1"/>
  <c r="L43" i="34" s="1"/>
  <c r="G41" i="34"/>
  <c r="K41" i="34" s="1"/>
  <c r="G39" i="34"/>
  <c r="K39" i="34" s="1"/>
  <c r="G37" i="34"/>
  <c r="K37" i="34" s="1"/>
  <c r="G35" i="34"/>
  <c r="K35" i="34" s="1"/>
  <c r="G33" i="34"/>
  <c r="K33" i="34" s="1"/>
  <c r="G31" i="34"/>
  <c r="K31" i="34" s="1"/>
  <c r="G29" i="34"/>
  <c r="K29" i="34" s="1"/>
  <c r="G27" i="34"/>
  <c r="K27" i="34" s="1"/>
  <c r="L27" i="34" s="1"/>
  <c r="G25" i="34"/>
  <c r="K25" i="34" s="1"/>
  <c r="G23" i="34"/>
  <c r="K23" i="34" s="1"/>
  <c r="L23" i="34" s="1"/>
  <c r="G21" i="34"/>
  <c r="K21" i="34" s="1"/>
  <c r="G19" i="34"/>
  <c r="K19" i="34" s="1"/>
  <c r="L19" i="34" s="1"/>
  <c r="U42" i="34"/>
  <c r="V42" i="34"/>
  <c r="V48" i="34"/>
  <c r="L21" i="34"/>
  <c r="L29" i="34"/>
  <c r="L31" i="34"/>
  <c r="G48" i="32"/>
  <c r="K48" i="32" s="1"/>
  <c r="V48" i="32" s="1"/>
  <c r="G47" i="32"/>
  <c r="K47" i="32" s="1"/>
  <c r="G45" i="32"/>
  <c r="K45" i="32" s="1"/>
  <c r="G43" i="32"/>
  <c r="K43" i="32" s="1"/>
  <c r="L43" i="32" s="1"/>
  <c r="G41" i="32"/>
  <c r="K41" i="32" s="1"/>
  <c r="G39" i="32"/>
  <c r="K39" i="32" s="1"/>
  <c r="G37" i="32"/>
  <c r="K37" i="32" s="1"/>
  <c r="G35" i="32"/>
  <c r="K35" i="32" s="1"/>
  <c r="G33" i="32"/>
  <c r="K33" i="32" s="1"/>
  <c r="L33" i="32" s="1"/>
  <c r="G31" i="32"/>
  <c r="K31" i="32" s="1"/>
  <c r="G29" i="32"/>
  <c r="K29" i="32" s="1"/>
  <c r="G27" i="32"/>
  <c r="K27" i="32" s="1"/>
  <c r="L27" i="32" s="1"/>
  <c r="G25" i="32"/>
  <c r="K25" i="32" s="1"/>
  <c r="G23" i="32"/>
  <c r="K23" i="32" s="1"/>
  <c r="G21" i="32"/>
  <c r="K21" i="32" s="1"/>
  <c r="G19" i="32"/>
  <c r="K19" i="32" s="1"/>
  <c r="L19" i="32" s="1"/>
  <c r="U42" i="32"/>
  <c r="V42" i="32"/>
  <c r="G48" i="31"/>
  <c r="K48" i="31" s="1"/>
  <c r="G40" i="31"/>
  <c r="K40" i="31" s="1"/>
  <c r="U40" i="31" s="1"/>
  <c r="G38" i="31"/>
  <c r="K38" i="31" s="1"/>
  <c r="U38" i="31" s="1"/>
  <c r="G32" i="31"/>
  <c r="K32" i="31" s="1"/>
  <c r="G30" i="31"/>
  <c r="K30" i="31" s="1"/>
  <c r="U30" i="31" s="1"/>
  <c r="U32" i="31"/>
  <c r="L32" i="31"/>
  <c r="T32" i="31" s="1"/>
  <c r="S32" i="31" s="1"/>
  <c r="V32" i="31"/>
  <c r="V40" i="31"/>
  <c r="U48" i="31"/>
  <c r="L48" i="31"/>
  <c r="T48" i="31" s="1"/>
  <c r="S48" i="31" s="1"/>
  <c r="V48" i="31"/>
  <c r="L48" i="30"/>
  <c r="T48" i="30" s="1"/>
  <c r="S48" i="30" s="1"/>
  <c r="V48" i="30"/>
  <c r="L48" i="29"/>
  <c r="T48" i="29" s="1"/>
  <c r="S48" i="29" s="1"/>
  <c r="G48" i="36"/>
  <c r="K48" i="36" s="1"/>
  <c r="L48" i="36" s="1"/>
  <c r="G47" i="36"/>
  <c r="K47" i="36" s="1"/>
  <c r="L47" i="36" s="1"/>
  <c r="G45" i="36"/>
  <c r="K45" i="36" s="1"/>
  <c r="L45" i="36" s="1"/>
  <c r="G43" i="36"/>
  <c r="K43" i="36" s="1"/>
  <c r="L43" i="36" s="1"/>
  <c r="G41" i="36"/>
  <c r="K41" i="36" s="1"/>
  <c r="L41" i="36" s="1"/>
  <c r="G39" i="36"/>
  <c r="K39" i="36" s="1"/>
  <c r="L39" i="36" s="1"/>
  <c r="G37" i="36"/>
  <c r="K37" i="36" s="1"/>
  <c r="L37" i="36" s="1"/>
  <c r="G35" i="36"/>
  <c r="K35" i="36" s="1"/>
  <c r="L35" i="36" s="1"/>
  <c r="G33" i="36"/>
  <c r="G31" i="36"/>
  <c r="K31" i="36" s="1"/>
  <c r="G29" i="36"/>
  <c r="K29" i="36" s="1"/>
  <c r="L29" i="36" s="1"/>
  <c r="G27" i="36"/>
  <c r="K27" i="36" s="1"/>
  <c r="L27" i="36" s="1"/>
  <c r="G25" i="36"/>
  <c r="K25" i="36" s="1"/>
  <c r="G23" i="36"/>
  <c r="K23" i="36" s="1"/>
  <c r="L23" i="36" s="1"/>
  <c r="G21" i="36"/>
  <c r="G19" i="36"/>
  <c r="G48" i="38"/>
  <c r="K48" i="38" s="1"/>
  <c r="G47" i="38"/>
  <c r="K47" i="38" s="1"/>
  <c r="G45" i="38"/>
  <c r="K45" i="38" s="1"/>
  <c r="G43" i="38"/>
  <c r="K43" i="38" s="1"/>
  <c r="L43" i="38" s="1"/>
  <c r="G41" i="38"/>
  <c r="K41" i="38" s="1"/>
  <c r="G39" i="38"/>
  <c r="K39" i="38" s="1"/>
  <c r="G37" i="38"/>
  <c r="K37" i="38" s="1"/>
  <c r="G35" i="38"/>
  <c r="K35" i="38" s="1"/>
  <c r="L35" i="38" s="1"/>
  <c r="G33" i="38"/>
  <c r="K33" i="38" s="1"/>
  <c r="G31" i="38"/>
  <c r="K31" i="38" s="1"/>
  <c r="G29" i="38"/>
  <c r="K29" i="38" s="1"/>
  <c r="G27" i="38"/>
  <c r="K27" i="38" s="1"/>
  <c r="L27" i="38" s="1"/>
  <c r="G25" i="38"/>
  <c r="K25" i="38" s="1"/>
  <c r="G23" i="38"/>
  <c r="K23" i="38" s="1"/>
  <c r="G21" i="38"/>
  <c r="K21" i="38" s="1"/>
  <c r="G19" i="38"/>
  <c r="K19" i="38" s="1"/>
  <c r="L19" i="38" s="1"/>
  <c r="V48" i="38"/>
  <c r="G48" i="39"/>
  <c r="K48" i="39" s="1"/>
  <c r="L48" i="39" s="1"/>
  <c r="G47" i="39"/>
  <c r="G45" i="39"/>
  <c r="K45" i="39" s="1"/>
  <c r="L45" i="39" s="1"/>
  <c r="G43" i="39"/>
  <c r="K43" i="39" s="1"/>
  <c r="L43" i="39" s="1"/>
  <c r="G41" i="39"/>
  <c r="K41" i="39" s="1"/>
  <c r="L41" i="39" s="1"/>
  <c r="G39" i="39"/>
  <c r="K39" i="39" s="1"/>
  <c r="L39" i="39" s="1"/>
  <c r="G37" i="39"/>
  <c r="K37" i="39" s="1"/>
  <c r="G35" i="39"/>
  <c r="K35" i="39" s="1"/>
  <c r="L35" i="39" s="1"/>
  <c r="G33" i="39"/>
  <c r="K33" i="39" s="1"/>
  <c r="L33" i="39" s="1"/>
  <c r="G31" i="39"/>
  <c r="K31" i="39" s="1"/>
  <c r="L31" i="39" s="1"/>
  <c r="G29" i="39"/>
  <c r="K29" i="39" s="1"/>
  <c r="L29" i="39" s="1"/>
  <c r="G27" i="39"/>
  <c r="K27" i="39" s="1"/>
  <c r="L27" i="39" s="1"/>
  <c r="G25" i="39"/>
  <c r="K25" i="39" s="1"/>
  <c r="L25" i="39" s="1"/>
  <c r="G23" i="39"/>
  <c r="K23" i="39" s="1"/>
  <c r="L23" i="39" s="1"/>
  <c r="G21" i="39"/>
  <c r="K21" i="39" s="1"/>
  <c r="G19" i="39"/>
  <c r="K19" i="39" s="1"/>
  <c r="L19" i="39" s="1"/>
  <c r="L48" i="40"/>
  <c r="G48" i="26"/>
  <c r="G47" i="26"/>
  <c r="K47" i="26" s="1"/>
  <c r="G45" i="26"/>
  <c r="K45" i="26" s="1"/>
  <c r="U45" i="26" s="1"/>
  <c r="G43" i="26"/>
  <c r="K43" i="26" s="1"/>
  <c r="G41" i="26"/>
  <c r="G39" i="26"/>
  <c r="G37" i="26"/>
  <c r="G35" i="26"/>
  <c r="G33" i="26"/>
  <c r="G31" i="26"/>
  <c r="G29" i="26"/>
  <c r="G27" i="26"/>
  <c r="G25" i="26"/>
  <c r="G23" i="26"/>
  <c r="G21" i="26"/>
  <c r="G19" i="26"/>
  <c r="G48" i="25"/>
  <c r="G47" i="25"/>
  <c r="K47" i="25" s="1"/>
  <c r="V47" i="25" s="1"/>
  <c r="G45" i="25"/>
  <c r="K45" i="25" s="1"/>
  <c r="L45" i="25" s="1"/>
  <c r="G43" i="25"/>
  <c r="K43" i="25" s="1"/>
  <c r="G41" i="25"/>
  <c r="G39" i="25"/>
  <c r="G37" i="25"/>
  <c r="G35" i="25"/>
  <c r="G33" i="25"/>
  <c r="G31" i="25"/>
  <c r="G29" i="25"/>
  <c r="G27" i="25"/>
  <c r="G25" i="25"/>
  <c r="G23" i="25"/>
  <c r="G21" i="25"/>
  <c r="G19" i="25"/>
  <c r="G48" i="24"/>
  <c r="K48" i="24" s="1"/>
  <c r="G45" i="24"/>
  <c r="K45" i="24" s="1"/>
  <c r="G37" i="24"/>
  <c r="K37" i="24" s="1"/>
  <c r="G31" i="24"/>
  <c r="K31" i="24" s="1"/>
  <c r="G25" i="24"/>
  <c r="K25" i="24" s="1"/>
  <c r="G23" i="24"/>
  <c r="K23" i="24" s="1"/>
  <c r="G21" i="24"/>
  <c r="K21" i="24" s="1"/>
  <c r="L21" i="24" s="1"/>
  <c r="V48" i="24"/>
  <c r="G48" i="23"/>
  <c r="G47" i="23"/>
  <c r="K47" i="23" s="1"/>
  <c r="U47" i="23" s="1"/>
  <c r="G45" i="23"/>
  <c r="K45" i="23" s="1"/>
  <c r="L45" i="23" s="1"/>
  <c r="G43" i="23"/>
  <c r="K43" i="23" s="1"/>
  <c r="G41" i="23"/>
  <c r="K41" i="23" s="1"/>
  <c r="G39" i="23"/>
  <c r="K39" i="23" s="1"/>
  <c r="G37" i="23"/>
  <c r="K37" i="23" s="1"/>
  <c r="L37" i="23" s="1"/>
  <c r="G35" i="23"/>
  <c r="K35" i="23" s="1"/>
  <c r="G33" i="23"/>
  <c r="K33" i="23" s="1"/>
  <c r="G31" i="23"/>
  <c r="K31" i="23" s="1"/>
  <c r="G29" i="23"/>
  <c r="K29" i="23" s="1"/>
  <c r="L29" i="23" s="1"/>
  <c r="G27" i="23"/>
  <c r="K27" i="23" s="1"/>
  <c r="G25" i="23"/>
  <c r="K25" i="23" s="1"/>
  <c r="G23" i="23"/>
  <c r="K23" i="23" s="1"/>
  <c r="G21" i="23"/>
  <c r="K21" i="23" s="1"/>
  <c r="L21" i="23" s="1"/>
  <c r="G19" i="23"/>
  <c r="K19" i="23" s="1"/>
  <c r="G48" i="22"/>
  <c r="K48" i="22" s="1"/>
  <c r="U48" i="22" s="1"/>
  <c r="G47" i="22"/>
  <c r="K47" i="22" s="1"/>
  <c r="G45" i="22"/>
  <c r="K45" i="22" s="1"/>
  <c r="L45" i="22" s="1"/>
  <c r="G43" i="22"/>
  <c r="K43" i="22" s="1"/>
  <c r="L43" i="22" s="1"/>
  <c r="G41" i="22"/>
  <c r="K41" i="22" s="1"/>
  <c r="G39" i="22"/>
  <c r="K39" i="22" s="1"/>
  <c r="G37" i="22"/>
  <c r="K37" i="22" s="1"/>
  <c r="L37" i="22" s="1"/>
  <c r="G35" i="22"/>
  <c r="K35" i="22" s="1"/>
  <c r="G33" i="22"/>
  <c r="K33" i="22" s="1"/>
  <c r="G31" i="22"/>
  <c r="K31" i="22" s="1"/>
  <c r="G29" i="22"/>
  <c r="K29" i="22" s="1"/>
  <c r="L29" i="22" s="1"/>
  <c r="G27" i="22"/>
  <c r="K27" i="22" s="1"/>
  <c r="L27" i="22" s="1"/>
  <c r="G25" i="22"/>
  <c r="K25" i="22" s="1"/>
  <c r="L25" i="22" s="1"/>
  <c r="G23" i="22"/>
  <c r="K23" i="22" s="1"/>
  <c r="G21" i="22"/>
  <c r="K21" i="22" s="1"/>
  <c r="L21" i="22" s="1"/>
  <c r="G19" i="22"/>
  <c r="K19" i="22" s="1"/>
  <c r="L19" i="22" s="1"/>
  <c r="L48" i="20"/>
  <c r="T48" i="20" s="1"/>
  <c r="S48" i="20" s="1"/>
  <c r="V48" i="20"/>
  <c r="G48" i="19"/>
  <c r="K48" i="19" s="1"/>
  <c r="V48" i="19" s="1"/>
  <c r="G47" i="19"/>
  <c r="K47" i="19" s="1"/>
  <c r="U47" i="19" s="1"/>
  <c r="G45" i="19"/>
  <c r="K45" i="19" s="1"/>
  <c r="G43" i="19"/>
  <c r="K43" i="19" s="1"/>
  <c r="G41" i="19"/>
  <c r="K41" i="19" s="1"/>
  <c r="G39" i="19"/>
  <c r="K39" i="19" s="1"/>
  <c r="L39" i="19" s="1"/>
  <c r="G37" i="19"/>
  <c r="K37" i="19" s="1"/>
  <c r="G35" i="19"/>
  <c r="K35" i="19" s="1"/>
  <c r="G33" i="19"/>
  <c r="K33" i="19" s="1"/>
  <c r="G31" i="19"/>
  <c r="K31" i="19" s="1"/>
  <c r="L31" i="19" s="1"/>
  <c r="G29" i="19"/>
  <c r="K29" i="19" s="1"/>
  <c r="G27" i="19"/>
  <c r="K27" i="19" s="1"/>
  <c r="G25" i="19"/>
  <c r="K25" i="19" s="1"/>
  <c r="G23" i="19"/>
  <c r="K23" i="19" s="1"/>
  <c r="L23" i="19" s="1"/>
  <c r="G21" i="19"/>
  <c r="K21" i="19" s="1"/>
  <c r="G19" i="19"/>
  <c r="K19" i="19" s="1"/>
  <c r="U42" i="19"/>
  <c r="V42" i="19"/>
  <c r="G48" i="17"/>
  <c r="K48" i="17" s="1"/>
  <c r="G47" i="17"/>
  <c r="K47" i="17" s="1"/>
  <c r="G45" i="17"/>
  <c r="K45" i="17" s="1"/>
  <c r="L45" i="17" s="1"/>
  <c r="G43" i="17"/>
  <c r="K43" i="17" s="1"/>
  <c r="L43" i="17" s="1"/>
  <c r="G41" i="17"/>
  <c r="K41" i="17" s="1"/>
  <c r="G39" i="17"/>
  <c r="K39" i="17" s="1"/>
  <c r="G37" i="17"/>
  <c r="K37" i="17" s="1"/>
  <c r="G35" i="17"/>
  <c r="K35" i="17" s="1"/>
  <c r="L35" i="17" s="1"/>
  <c r="G33" i="17"/>
  <c r="K33" i="17" s="1"/>
  <c r="G31" i="17"/>
  <c r="K31" i="17" s="1"/>
  <c r="G29" i="17"/>
  <c r="K29" i="17" s="1"/>
  <c r="L29" i="17" s="1"/>
  <c r="G27" i="17"/>
  <c r="K27" i="17" s="1"/>
  <c r="G25" i="17"/>
  <c r="K25" i="17" s="1"/>
  <c r="G23" i="17"/>
  <c r="K23" i="17" s="1"/>
  <c r="G21" i="17"/>
  <c r="K21" i="17" s="1"/>
  <c r="L21" i="17" s="1"/>
  <c r="G19" i="17"/>
  <c r="K19" i="17" s="1"/>
  <c r="U42" i="17"/>
  <c r="V42" i="17"/>
  <c r="V48" i="17"/>
  <c r="G48" i="16"/>
  <c r="G47" i="16"/>
  <c r="K47" i="16" s="1"/>
  <c r="L47" i="16" s="1"/>
  <c r="T47" i="16" s="1"/>
  <c r="S47" i="16" s="1"/>
  <c r="G45" i="16"/>
  <c r="K45" i="16" s="1"/>
  <c r="G43" i="16"/>
  <c r="K43" i="16" s="1"/>
  <c r="G41" i="16"/>
  <c r="G39" i="16"/>
  <c r="G37" i="16"/>
  <c r="G35" i="16"/>
  <c r="G33" i="16"/>
  <c r="G31" i="16"/>
  <c r="G29" i="16"/>
  <c r="G27" i="16"/>
  <c r="G25" i="16"/>
  <c r="G23" i="16"/>
  <c r="G21" i="16"/>
  <c r="G19" i="16"/>
  <c r="G48" i="15"/>
  <c r="K48" i="15" s="1"/>
  <c r="V48" i="15" s="1"/>
  <c r="G47" i="15"/>
  <c r="K47" i="15" s="1"/>
  <c r="L47" i="15" s="1"/>
  <c r="T47" i="15" s="1"/>
  <c r="S47" i="15" s="1"/>
  <c r="G45" i="15"/>
  <c r="K45" i="15" s="1"/>
  <c r="G43" i="15"/>
  <c r="K43" i="15" s="1"/>
  <c r="G41" i="15"/>
  <c r="K41" i="15" s="1"/>
  <c r="L41" i="15" s="1"/>
  <c r="G39" i="15"/>
  <c r="K39" i="15" s="1"/>
  <c r="G37" i="15"/>
  <c r="K37" i="15" s="1"/>
  <c r="G35" i="15"/>
  <c r="K35" i="15" s="1"/>
  <c r="G33" i="15"/>
  <c r="K33" i="15" s="1"/>
  <c r="L33" i="15" s="1"/>
  <c r="G31" i="15"/>
  <c r="K31" i="15" s="1"/>
  <c r="L31" i="15" s="1"/>
  <c r="G29" i="15"/>
  <c r="K29" i="15" s="1"/>
  <c r="G27" i="15"/>
  <c r="K27" i="15" s="1"/>
  <c r="G25" i="15"/>
  <c r="K25" i="15" s="1"/>
  <c r="L25" i="15" s="1"/>
  <c r="G23" i="15"/>
  <c r="K23" i="15" s="1"/>
  <c r="L23" i="15" s="1"/>
  <c r="G21" i="15"/>
  <c r="K21" i="15" s="1"/>
  <c r="L21" i="15" s="1"/>
  <c r="G19" i="15"/>
  <c r="K19" i="15" s="1"/>
  <c r="L19" i="15" s="1"/>
  <c r="U42" i="15"/>
  <c r="V42" i="15"/>
  <c r="G48" i="14"/>
  <c r="K48" i="14" s="1"/>
  <c r="G47" i="14"/>
  <c r="K47" i="14" s="1"/>
  <c r="G41" i="14"/>
  <c r="K41" i="14" s="1"/>
  <c r="L41" i="14" s="1"/>
  <c r="G39" i="14"/>
  <c r="K39" i="14" s="1"/>
  <c r="L39" i="14" s="1"/>
  <c r="G33" i="14"/>
  <c r="K33" i="14" s="1"/>
  <c r="G29" i="14"/>
  <c r="K29" i="14" s="1"/>
  <c r="G25" i="14"/>
  <c r="K25" i="14" s="1"/>
  <c r="L25" i="14" s="1"/>
  <c r="G21" i="14"/>
  <c r="K21" i="14" s="1"/>
  <c r="L21" i="14" s="1"/>
  <c r="G48" i="7"/>
  <c r="K48" i="7" s="1"/>
  <c r="L48" i="7" s="1"/>
  <c r="G46" i="7"/>
  <c r="K46" i="7" s="1"/>
  <c r="L46" i="7" s="1"/>
  <c r="G44" i="7"/>
  <c r="K44" i="7" s="1"/>
  <c r="L44" i="7" s="1"/>
  <c r="G42" i="7"/>
  <c r="G40" i="7"/>
  <c r="K40" i="7" s="1"/>
  <c r="L40" i="7" s="1"/>
  <c r="G38" i="7"/>
  <c r="K38" i="7" s="1"/>
  <c r="L38" i="7" s="1"/>
  <c r="G36" i="7"/>
  <c r="K36" i="7" s="1"/>
  <c r="L36" i="7" s="1"/>
  <c r="G34" i="7"/>
  <c r="K34" i="7" s="1"/>
  <c r="L34" i="7" s="1"/>
  <c r="G32" i="7"/>
  <c r="K32" i="7" s="1"/>
  <c r="L32" i="7" s="1"/>
  <c r="G30" i="7"/>
  <c r="K30" i="7" s="1"/>
  <c r="L30" i="7" s="1"/>
  <c r="G28" i="7"/>
  <c r="K28" i="7" s="1"/>
  <c r="L28" i="7" s="1"/>
  <c r="G26" i="7"/>
  <c r="K26" i="7" s="1"/>
  <c r="L26" i="7" s="1"/>
  <c r="G24" i="7"/>
  <c r="K24" i="7" s="1"/>
  <c r="G22" i="7"/>
  <c r="K22" i="7" s="1"/>
  <c r="G20" i="7"/>
  <c r="K20" i="7" s="1"/>
  <c r="L20" i="7" s="1"/>
  <c r="G48" i="112"/>
  <c r="K48" i="112" s="1"/>
  <c r="L48" i="112" s="1"/>
  <c r="G47" i="112"/>
  <c r="K47" i="112" s="1"/>
  <c r="L47" i="112" s="1"/>
  <c r="G46" i="112"/>
  <c r="K46" i="112" s="1"/>
  <c r="L46" i="112" s="1"/>
  <c r="G45" i="112"/>
  <c r="K45" i="112" s="1"/>
  <c r="L45" i="112" s="1"/>
  <c r="G44" i="112"/>
  <c r="K44" i="112" s="1"/>
  <c r="L44" i="112" s="1"/>
  <c r="G43" i="112"/>
  <c r="K43" i="112" s="1"/>
  <c r="L43" i="112" s="1"/>
  <c r="G42" i="112"/>
  <c r="G41" i="112"/>
  <c r="K41" i="112" s="1"/>
  <c r="L41" i="112" s="1"/>
  <c r="G40" i="112"/>
  <c r="K40" i="112" s="1"/>
  <c r="L40" i="112" s="1"/>
  <c r="G39" i="112"/>
  <c r="K39" i="112" s="1"/>
  <c r="L39" i="112" s="1"/>
  <c r="G38" i="112"/>
  <c r="K38" i="112" s="1"/>
  <c r="L38" i="112" s="1"/>
  <c r="G37" i="112"/>
  <c r="K37" i="112" s="1"/>
  <c r="L37" i="112" s="1"/>
  <c r="G36" i="112"/>
  <c r="K36" i="112" s="1"/>
  <c r="L36" i="112" s="1"/>
  <c r="G35" i="112"/>
  <c r="K35" i="112" s="1"/>
  <c r="L35" i="112" s="1"/>
  <c r="G34" i="112"/>
  <c r="K34" i="112" s="1"/>
  <c r="L34" i="112" s="1"/>
  <c r="G33" i="112"/>
  <c r="K33" i="112" s="1"/>
  <c r="L33" i="112" s="1"/>
  <c r="G32" i="112"/>
  <c r="K32" i="112" s="1"/>
  <c r="L32" i="112" s="1"/>
  <c r="G31" i="112"/>
  <c r="K31" i="112" s="1"/>
  <c r="L31" i="112" s="1"/>
  <c r="G30" i="112"/>
  <c r="K30" i="112" s="1"/>
  <c r="L30" i="112" s="1"/>
  <c r="G29" i="112"/>
  <c r="K29" i="112" s="1"/>
  <c r="L29" i="112" s="1"/>
  <c r="G28" i="112"/>
  <c r="K28" i="112" s="1"/>
  <c r="L28" i="112" s="1"/>
  <c r="G27" i="112"/>
  <c r="K27" i="112" s="1"/>
  <c r="L27" i="112" s="1"/>
  <c r="G26" i="112"/>
  <c r="K26" i="112" s="1"/>
  <c r="L26" i="112" s="1"/>
  <c r="G25" i="112"/>
  <c r="K25" i="112" s="1"/>
  <c r="L25" i="112" s="1"/>
  <c r="G24" i="112"/>
  <c r="K24" i="112" s="1"/>
  <c r="L24" i="112" s="1"/>
  <c r="G23" i="112"/>
  <c r="K23" i="112" s="1"/>
  <c r="L23" i="112" s="1"/>
  <c r="G22" i="112"/>
  <c r="K22" i="112" s="1"/>
  <c r="L22" i="112" s="1"/>
  <c r="G21" i="112"/>
  <c r="K21" i="112" s="1"/>
  <c r="L21" i="112" s="1"/>
  <c r="G20" i="112"/>
  <c r="K20" i="112" s="1"/>
  <c r="L20" i="112" s="1"/>
  <c r="G19" i="112"/>
  <c r="K19" i="112" s="1"/>
  <c r="L19" i="112" s="1"/>
  <c r="G18" i="112"/>
  <c r="H48" i="112"/>
  <c r="H47" i="112"/>
  <c r="H46" i="112"/>
  <c r="H45" i="112"/>
  <c r="H44" i="112"/>
  <c r="H43" i="112"/>
  <c r="H42" i="112"/>
  <c r="H41" i="112"/>
  <c r="H40" i="112"/>
  <c r="H39" i="112"/>
  <c r="H38" i="112"/>
  <c r="H37" i="112"/>
  <c r="H36" i="112"/>
  <c r="H35" i="112"/>
  <c r="H34" i="112"/>
  <c r="H33" i="112"/>
  <c r="H32" i="112"/>
  <c r="H31" i="112"/>
  <c r="H30" i="112"/>
  <c r="H29" i="112"/>
  <c r="H28" i="112"/>
  <c r="H27" i="112"/>
  <c r="H26" i="112"/>
  <c r="H25" i="112"/>
  <c r="H24" i="112"/>
  <c r="H23" i="112"/>
  <c r="H22" i="112"/>
  <c r="H21" i="112"/>
  <c r="H20" i="112"/>
  <c r="H19" i="112"/>
  <c r="H18" i="112"/>
  <c r="H49" i="112" s="1"/>
  <c r="P2" i="112" s="1"/>
  <c r="R48" i="112"/>
  <c r="R47" i="112"/>
  <c r="R46" i="112"/>
  <c r="R45" i="112"/>
  <c r="R44" i="112"/>
  <c r="R43" i="112"/>
  <c r="R42" i="112"/>
  <c r="K42" i="112" s="1"/>
  <c r="R41" i="112"/>
  <c r="R40" i="112"/>
  <c r="R39" i="112"/>
  <c r="R38" i="112"/>
  <c r="R37" i="112"/>
  <c r="R36" i="112"/>
  <c r="R35" i="112"/>
  <c r="R34" i="112"/>
  <c r="R33" i="112"/>
  <c r="R32" i="112"/>
  <c r="R31" i="112"/>
  <c r="R30" i="112"/>
  <c r="R29" i="112"/>
  <c r="R28" i="112"/>
  <c r="R27" i="112"/>
  <c r="R26" i="112"/>
  <c r="R25" i="112"/>
  <c r="R24" i="112"/>
  <c r="R23" i="112"/>
  <c r="R22" i="112"/>
  <c r="R21" i="112"/>
  <c r="R20" i="112"/>
  <c r="R19" i="112"/>
  <c r="R18" i="112"/>
  <c r="R49" i="112" s="1"/>
  <c r="J49" i="112"/>
  <c r="T19" i="112"/>
  <c r="S19" i="112" s="1"/>
  <c r="V19" i="112"/>
  <c r="U19" i="112"/>
  <c r="T20" i="112"/>
  <c r="S20" i="112" s="1"/>
  <c r="V20" i="112"/>
  <c r="U20" i="112"/>
  <c r="T21" i="112"/>
  <c r="S21" i="112" s="1"/>
  <c r="V21" i="112"/>
  <c r="U21" i="112"/>
  <c r="T22" i="112"/>
  <c r="S22" i="112" s="1"/>
  <c r="V22" i="112"/>
  <c r="U22" i="112"/>
  <c r="T23" i="112"/>
  <c r="S23" i="112" s="1"/>
  <c r="V23" i="112"/>
  <c r="U23" i="112"/>
  <c r="T24" i="112"/>
  <c r="S24" i="112" s="1"/>
  <c r="V24" i="112"/>
  <c r="U24" i="112"/>
  <c r="T25" i="112"/>
  <c r="S25" i="112" s="1"/>
  <c r="V25" i="112"/>
  <c r="U25" i="112"/>
  <c r="T26" i="112"/>
  <c r="S26" i="112" s="1"/>
  <c r="V26" i="112"/>
  <c r="U26" i="112"/>
  <c r="T27" i="112"/>
  <c r="S27" i="112" s="1"/>
  <c r="V27" i="112"/>
  <c r="U27" i="112"/>
  <c r="T28" i="112"/>
  <c r="S28" i="112" s="1"/>
  <c r="V28" i="112"/>
  <c r="U28" i="112"/>
  <c r="T29" i="112"/>
  <c r="S29" i="112" s="1"/>
  <c r="V29" i="112"/>
  <c r="U29" i="112"/>
  <c r="T30" i="112"/>
  <c r="S30" i="112" s="1"/>
  <c r="V30" i="112"/>
  <c r="U30" i="112"/>
  <c r="T31" i="112"/>
  <c r="S31" i="112" s="1"/>
  <c r="V31" i="112"/>
  <c r="U31" i="112"/>
  <c r="T32" i="112"/>
  <c r="S32" i="112" s="1"/>
  <c r="V32" i="112"/>
  <c r="U32" i="112"/>
  <c r="T33" i="112"/>
  <c r="S33" i="112" s="1"/>
  <c r="V33" i="112"/>
  <c r="U33" i="112"/>
  <c r="T34" i="112"/>
  <c r="S34" i="112" s="1"/>
  <c r="V34" i="112"/>
  <c r="U34" i="112"/>
  <c r="T35" i="112"/>
  <c r="S35" i="112" s="1"/>
  <c r="V35" i="112"/>
  <c r="U35" i="112"/>
  <c r="T36" i="112"/>
  <c r="S36" i="112" s="1"/>
  <c r="V36" i="112"/>
  <c r="U36" i="112"/>
  <c r="T37" i="112"/>
  <c r="S37" i="112" s="1"/>
  <c r="V37" i="112"/>
  <c r="U37" i="112"/>
  <c r="T38" i="112"/>
  <c r="S38" i="112" s="1"/>
  <c r="V38" i="112"/>
  <c r="U38" i="112"/>
  <c r="T39" i="112"/>
  <c r="S39" i="112" s="1"/>
  <c r="V39" i="112"/>
  <c r="U39" i="112"/>
  <c r="T40" i="112"/>
  <c r="S40" i="112" s="1"/>
  <c r="V40" i="112"/>
  <c r="U40" i="112"/>
  <c r="T41" i="112"/>
  <c r="S41" i="112" s="1"/>
  <c r="V41" i="112"/>
  <c r="U41" i="112"/>
  <c r="L42" i="112"/>
  <c r="T42" i="112" s="1"/>
  <c r="S42" i="112" s="1"/>
  <c r="T43" i="112"/>
  <c r="S43" i="112" s="1"/>
  <c r="V43" i="112"/>
  <c r="U43" i="112"/>
  <c r="T44" i="112"/>
  <c r="S44" i="112" s="1"/>
  <c r="V44" i="112"/>
  <c r="U44" i="112"/>
  <c r="T45" i="112"/>
  <c r="S45" i="112" s="1"/>
  <c r="V45" i="112"/>
  <c r="U45" i="112"/>
  <c r="T46" i="112"/>
  <c r="S46" i="112" s="1"/>
  <c r="V46" i="112"/>
  <c r="U46" i="112"/>
  <c r="T47" i="112"/>
  <c r="S47" i="112" s="1"/>
  <c r="V47" i="112"/>
  <c r="U47" i="112"/>
  <c r="T48" i="112"/>
  <c r="S48" i="112" s="1"/>
  <c r="V48" i="112"/>
  <c r="U48" i="112"/>
  <c r="G48" i="111"/>
  <c r="K48" i="111" s="1"/>
  <c r="L48" i="111" s="1"/>
  <c r="G47" i="111"/>
  <c r="K47" i="111" s="1"/>
  <c r="L47" i="111" s="1"/>
  <c r="G46" i="111"/>
  <c r="K46" i="111" s="1"/>
  <c r="L46" i="111" s="1"/>
  <c r="G45" i="111"/>
  <c r="K45" i="111" s="1"/>
  <c r="L45" i="111" s="1"/>
  <c r="G44" i="111"/>
  <c r="K44" i="111" s="1"/>
  <c r="L44" i="111" s="1"/>
  <c r="G43" i="111"/>
  <c r="K43" i="111" s="1"/>
  <c r="L43" i="111" s="1"/>
  <c r="G42" i="111"/>
  <c r="G41" i="111"/>
  <c r="K41" i="111" s="1"/>
  <c r="L41" i="111" s="1"/>
  <c r="G40" i="111"/>
  <c r="K40" i="111" s="1"/>
  <c r="L40" i="111" s="1"/>
  <c r="G39" i="111"/>
  <c r="K39" i="111" s="1"/>
  <c r="L39" i="111" s="1"/>
  <c r="G38" i="111"/>
  <c r="K38" i="111" s="1"/>
  <c r="L38" i="111" s="1"/>
  <c r="G37" i="111"/>
  <c r="K37" i="111" s="1"/>
  <c r="L37" i="111" s="1"/>
  <c r="G36" i="111"/>
  <c r="K36" i="111" s="1"/>
  <c r="L36" i="111" s="1"/>
  <c r="G35" i="111"/>
  <c r="K35" i="111" s="1"/>
  <c r="L35" i="111" s="1"/>
  <c r="G34" i="111"/>
  <c r="K34" i="111" s="1"/>
  <c r="L34" i="111" s="1"/>
  <c r="G33" i="111"/>
  <c r="K33" i="111" s="1"/>
  <c r="L33" i="111" s="1"/>
  <c r="G32" i="111"/>
  <c r="K32" i="111" s="1"/>
  <c r="L32" i="111" s="1"/>
  <c r="G31" i="111"/>
  <c r="K31" i="111" s="1"/>
  <c r="L31" i="111" s="1"/>
  <c r="G30" i="111"/>
  <c r="K30" i="111" s="1"/>
  <c r="L30" i="111" s="1"/>
  <c r="G29" i="111"/>
  <c r="K29" i="111" s="1"/>
  <c r="L29" i="111" s="1"/>
  <c r="G28" i="111"/>
  <c r="K28" i="111" s="1"/>
  <c r="L28" i="111" s="1"/>
  <c r="G27" i="111"/>
  <c r="K27" i="111" s="1"/>
  <c r="L27" i="111" s="1"/>
  <c r="G26" i="111"/>
  <c r="K26" i="111" s="1"/>
  <c r="L26" i="111" s="1"/>
  <c r="G25" i="111"/>
  <c r="K25" i="111" s="1"/>
  <c r="L25" i="111" s="1"/>
  <c r="G24" i="111"/>
  <c r="K24" i="111" s="1"/>
  <c r="L24" i="111" s="1"/>
  <c r="G23" i="111"/>
  <c r="K23" i="111" s="1"/>
  <c r="L23" i="111" s="1"/>
  <c r="G22" i="111"/>
  <c r="K22" i="111" s="1"/>
  <c r="L22" i="111" s="1"/>
  <c r="G21" i="111"/>
  <c r="K21" i="111" s="1"/>
  <c r="L21" i="111" s="1"/>
  <c r="G20" i="111"/>
  <c r="K20" i="111" s="1"/>
  <c r="L20" i="111" s="1"/>
  <c r="G19" i="111"/>
  <c r="K19" i="111" s="1"/>
  <c r="L19" i="111" s="1"/>
  <c r="G18" i="111"/>
  <c r="H48" i="111"/>
  <c r="H47" i="111"/>
  <c r="H46" i="111"/>
  <c r="H45" i="111"/>
  <c r="H44" i="111"/>
  <c r="H43" i="111"/>
  <c r="H42" i="111"/>
  <c r="H41" i="111"/>
  <c r="H40" i="111"/>
  <c r="H39" i="111"/>
  <c r="H38" i="111"/>
  <c r="H37" i="111"/>
  <c r="H36" i="111"/>
  <c r="H35" i="111"/>
  <c r="H34" i="111"/>
  <c r="H33" i="111"/>
  <c r="H32" i="111"/>
  <c r="H31" i="111"/>
  <c r="H30" i="111"/>
  <c r="H29" i="111"/>
  <c r="H28" i="111"/>
  <c r="H27" i="111"/>
  <c r="H26" i="111"/>
  <c r="H25" i="111"/>
  <c r="H24" i="111"/>
  <c r="H23" i="111"/>
  <c r="H22" i="111"/>
  <c r="H21" i="111"/>
  <c r="H20" i="111"/>
  <c r="H19" i="111"/>
  <c r="H18" i="111"/>
  <c r="H49" i="111" s="1"/>
  <c r="P2" i="111" s="1"/>
  <c r="R48" i="111"/>
  <c r="R47" i="111"/>
  <c r="R46" i="111"/>
  <c r="R45" i="111"/>
  <c r="R44" i="111"/>
  <c r="R43" i="111"/>
  <c r="R42" i="111"/>
  <c r="K42" i="111" s="1"/>
  <c r="R41" i="111"/>
  <c r="R40" i="111"/>
  <c r="R39" i="111"/>
  <c r="R38" i="111"/>
  <c r="R37" i="111"/>
  <c r="R36" i="111"/>
  <c r="R35" i="111"/>
  <c r="R34" i="111"/>
  <c r="R33" i="111"/>
  <c r="R32" i="111"/>
  <c r="R31" i="111"/>
  <c r="R30" i="111"/>
  <c r="R29" i="111"/>
  <c r="R28" i="111"/>
  <c r="R27" i="111"/>
  <c r="R26" i="111"/>
  <c r="R25" i="111"/>
  <c r="R24" i="111"/>
  <c r="R23" i="111"/>
  <c r="R22" i="111"/>
  <c r="R21" i="111"/>
  <c r="R20" i="111"/>
  <c r="R19" i="111"/>
  <c r="R18" i="111"/>
  <c r="R49" i="111" s="1"/>
  <c r="J49" i="111"/>
  <c r="T19" i="111"/>
  <c r="S19" i="111" s="1"/>
  <c r="V19" i="111"/>
  <c r="U19" i="111"/>
  <c r="T20" i="111"/>
  <c r="S20" i="111" s="1"/>
  <c r="V20" i="111"/>
  <c r="U20" i="111"/>
  <c r="T21" i="111"/>
  <c r="S21" i="111" s="1"/>
  <c r="V21" i="111"/>
  <c r="U21" i="111"/>
  <c r="T22" i="111"/>
  <c r="S22" i="111" s="1"/>
  <c r="V22" i="111"/>
  <c r="U22" i="111"/>
  <c r="T23" i="111"/>
  <c r="S23" i="111" s="1"/>
  <c r="V23" i="111"/>
  <c r="U23" i="111"/>
  <c r="T24" i="111"/>
  <c r="S24" i="111" s="1"/>
  <c r="V24" i="111"/>
  <c r="U24" i="111"/>
  <c r="T25" i="111"/>
  <c r="S25" i="111" s="1"/>
  <c r="V25" i="111"/>
  <c r="U25" i="111"/>
  <c r="T26" i="111"/>
  <c r="S26" i="111" s="1"/>
  <c r="V26" i="111"/>
  <c r="U26" i="111"/>
  <c r="T27" i="111"/>
  <c r="S27" i="111" s="1"/>
  <c r="V27" i="111"/>
  <c r="U27" i="111"/>
  <c r="T28" i="111"/>
  <c r="S28" i="111" s="1"/>
  <c r="V28" i="111"/>
  <c r="U28" i="111"/>
  <c r="T29" i="111"/>
  <c r="S29" i="111" s="1"/>
  <c r="V29" i="111"/>
  <c r="U29" i="111"/>
  <c r="T30" i="111"/>
  <c r="S30" i="111" s="1"/>
  <c r="V30" i="111"/>
  <c r="U30" i="111"/>
  <c r="T31" i="111"/>
  <c r="S31" i="111" s="1"/>
  <c r="V31" i="111"/>
  <c r="U31" i="111"/>
  <c r="T32" i="111"/>
  <c r="S32" i="111" s="1"/>
  <c r="V32" i="111"/>
  <c r="U32" i="111"/>
  <c r="T33" i="111"/>
  <c r="S33" i="111" s="1"/>
  <c r="V33" i="111"/>
  <c r="U33" i="111"/>
  <c r="T34" i="111"/>
  <c r="S34" i="111" s="1"/>
  <c r="V34" i="111"/>
  <c r="U34" i="111"/>
  <c r="T35" i="111"/>
  <c r="S35" i="111" s="1"/>
  <c r="V35" i="111"/>
  <c r="U35" i="111"/>
  <c r="T36" i="111"/>
  <c r="S36" i="111" s="1"/>
  <c r="V36" i="111"/>
  <c r="U36" i="111"/>
  <c r="T37" i="111"/>
  <c r="S37" i="111" s="1"/>
  <c r="V37" i="111"/>
  <c r="U37" i="111"/>
  <c r="T38" i="111"/>
  <c r="S38" i="111" s="1"/>
  <c r="V38" i="111"/>
  <c r="U38" i="111"/>
  <c r="T39" i="111"/>
  <c r="S39" i="111" s="1"/>
  <c r="V39" i="111"/>
  <c r="U39" i="111"/>
  <c r="T40" i="111"/>
  <c r="S40" i="111" s="1"/>
  <c r="V40" i="111"/>
  <c r="U40" i="111"/>
  <c r="T41" i="111"/>
  <c r="S41" i="111" s="1"/>
  <c r="V41" i="111"/>
  <c r="U41" i="111"/>
  <c r="L42" i="111"/>
  <c r="T42" i="111" s="1"/>
  <c r="S42" i="111" s="1"/>
  <c r="T43" i="111"/>
  <c r="S43" i="111" s="1"/>
  <c r="V43" i="111"/>
  <c r="U43" i="111"/>
  <c r="T44" i="111"/>
  <c r="S44" i="111" s="1"/>
  <c r="V44" i="111"/>
  <c r="U44" i="111"/>
  <c r="T45" i="111"/>
  <c r="S45" i="111" s="1"/>
  <c r="V45" i="111"/>
  <c r="U45" i="111"/>
  <c r="T46" i="111"/>
  <c r="S46" i="111" s="1"/>
  <c r="V46" i="111"/>
  <c r="U46" i="111"/>
  <c r="T47" i="111"/>
  <c r="S47" i="111" s="1"/>
  <c r="V47" i="111"/>
  <c r="U47" i="111"/>
  <c r="T48" i="111"/>
  <c r="S48" i="111" s="1"/>
  <c r="V48" i="111"/>
  <c r="U48" i="111"/>
  <c r="G48" i="110"/>
  <c r="K48" i="110" s="1"/>
  <c r="L48" i="110" s="1"/>
  <c r="G47" i="110"/>
  <c r="K47" i="110" s="1"/>
  <c r="L47" i="110" s="1"/>
  <c r="T47" i="110" s="1"/>
  <c r="S47" i="110" s="1"/>
  <c r="G46" i="110"/>
  <c r="K46" i="110" s="1"/>
  <c r="L46" i="110" s="1"/>
  <c r="T46" i="110" s="1"/>
  <c r="S46" i="110" s="1"/>
  <c r="G45" i="110"/>
  <c r="K45" i="110" s="1"/>
  <c r="L45" i="110" s="1"/>
  <c r="G44" i="110"/>
  <c r="K44" i="110" s="1"/>
  <c r="L44" i="110" s="1"/>
  <c r="G43" i="110"/>
  <c r="K43" i="110" s="1"/>
  <c r="L43" i="110" s="1"/>
  <c r="T43" i="110" s="1"/>
  <c r="S43" i="110" s="1"/>
  <c r="G42" i="110"/>
  <c r="G41" i="110"/>
  <c r="K41" i="110" s="1"/>
  <c r="L41" i="110" s="1"/>
  <c r="G40" i="110"/>
  <c r="K40" i="110" s="1"/>
  <c r="L40" i="110" s="1"/>
  <c r="G39" i="110"/>
  <c r="K39" i="110" s="1"/>
  <c r="L39" i="110" s="1"/>
  <c r="G38" i="110"/>
  <c r="K38" i="110" s="1"/>
  <c r="L38" i="110" s="1"/>
  <c r="T38" i="110" s="1"/>
  <c r="S38" i="110" s="1"/>
  <c r="G37" i="110"/>
  <c r="K37" i="110" s="1"/>
  <c r="L37" i="110" s="1"/>
  <c r="G36" i="110"/>
  <c r="K36" i="110" s="1"/>
  <c r="L36" i="110" s="1"/>
  <c r="G35" i="110"/>
  <c r="K35" i="110" s="1"/>
  <c r="L35" i="110" s="1"/>
  <c r="G34" i="110"/>
  <c r="K34" i="110" s="1"/>
  <c r="L34" i="110" s="1"/>
  <c r="T34" i="110" s="1"/>
  <c r="S34" i="110" s="1"/>
  <c r="G33" i="110"/>
  <c r="K33" i="110" s="1"/>
  <c r="L33" i="110" s="1"/>
  <c r="G32" i="110"/>
  <c r="K32" i="110" s="1"/>
  <c r="L32" i="110" s="1"/>
  <c r="G31" i="110"/>
  <c r="K31" i="110" s="1"/>
  <c r="L31" i="110" s="1"/>
  <c r="G30" i="110"/>
  <c r="K30" i="110" s="1"/>
  <c r="L30" i="110" s="1"/>
  <c r="T30" i="110" s="1"/>
  <c r="S30" i="110" s="1"/>
  <c r="G29" i="110"/>
  <c r="K29" i="110" s="1"/>
  <c r="L29" i="110" s="1"/>
  <c r="G28" i="110"/>
  <c r="K28" i="110" s="1"/>
  <c r="L28" i="110" s="1"/>
  <c r="G27" i="110"/>
  <c r="K27" i="110" s="1"/>
  <c r="L27" i="110" s="1"/>
  <c r="G26" i="110"/>
  <c r="K26" i="110" s="1"/>
  <c r="L26" i="110" s="1"/>
  <c r="T26" i="110" s="1"/>
  <c r="S26" i="110" s="1"/>
  <c r="G25" i="110"/>
  <c r="K25" i="110" s="1"/>
  <c r="L25" i="110" s="1"/>
  <c r="G24" i="110"/>
  <c r="K24" i="110" s="1"/>
  <c r="L24" i="110" s="1"/>
  <c r="G23" i="110"/>
  <c r="K23" i="110" s="1"/>
  <c r="L23" i="110" s="1"/>
  <c r="G22" i="110"/>
  <c r="K22" i="110" s="1"/>
  <c r="L22" i="110" s="1"/>
  <c r="T22" i="110" s="1"/>
  <c r="S22" i="110" s="1"/>
  <c r="G21" i="110"/>
  <c r="K21" i="110" s="1"/>
  <c r="L21" i="110" s="1"/>
  <c r="G20" i="110"/>
  <c r="K20" i="110" s="1"/>
  <c r="L20" i="110" s="1"/>
  <c r="G19" i="110"/>
  <c r="K19" i="110" s="1"/>
  <c r="L19" i="110" s="1"/>
  <c r="G18" i="110"/>
  <c r="H48" i="110"/>
  <c r="H47" i="110"/>
  <c r="H46" i="110"/>
  <c r="H45" i="110"/>
  <c r="H44" i="110"/>
  <c r="H43" i="110"/>
  <c r="H42" i="110"/>
  <c r="H41" i="110"/>
  <c r="H40" i="110"/>
  <c r="H39" i="110"/>
  <c r="H38" i="110"/>
  <c r="H37" i="110"/>
  <c r="H36" i="110"/>
  <c r="H35" i="110"/>
  <c r="H34" i="110"/>
  <c r="H33" i="110"/>
  <c r="H32" i="110"/>
  <c r="H31" i="110"/>
  <c r="H30" i="110"/>
  <c r="H29" i="110"/>
  <c r="H28" i="110"/>
  <c r="H27" i="110"/>
  <c r="H26" i="110"/>
  <c r="H25" i="110"/>
  <c r="H24" i="110"/>
  <c r="H23" i="110"/>
  <c r="H22" i="110"/>
  <c r="H21" i="110"/>
  <c r="H20" i="110"/>
  <c r="H19" i="110"/>
  <c r="H18" i="110"/>
  <c r="H49" i="110" s="1"/>
  <c r="P2" i="110" s="1"/>
  <c r="R48" i="110"/>
  <c r="R47" i="110"/>
  <c r="R46" i="110"/>
  <c r="R45" i="110"/>
  <c r="R44" i="110"/>
  <c r="R43" i="110"/>
  <c r="R42" i="110"/>
  <c r="K42" i="110" s="1"/>
  <c r="R41" i="110"/>
  <c r="R40" i="110"/>
  <c r="R39" i="110"/>
  <c r="R38" i="110"/>
  <c r="R37" i="110"/>
  <c r="R36" i="110"/>
  <c r="R35" i="110"/>
  <c r="R34" i="110"/>
  <c r="R33" i="110"/>
  <c r="R32" i="110"/>
  <c r="R31" i="110"/>
  <c r="R30" i="110"/>
  <c r="R29" i="110"/>
  <c r="R28" i="110"/>
  <c r="R27" i="110"/>
  <c r="R26" i="110"/>
  <c r="R25" i="110"/>
  <c r="R24" i="110"/>
  <c r="R23" i="110"/>
  <c r="R22" i="110"/>
  <c r="R21" i="110"/>
  <c r="R20" i="110"/>
  <c r="R19" i="110"/>
  <c r="R18" i="110"/>
  <c r="R49" i="110" s="1"/>
  <c r="J49" i="110"/>
  <c r="T19" i="110"/>
  <c r="S19" i="110" s="1"/>
  <c r="T20" i="110"/>
  <c r="S20" i="110" s="1"/>
  <c r="V20" i="110"/>
  <c r="U20" i="110"/>
  <c r="T21" i="110"/>
  <c r="S21" i="110" s="1"/>
  <c r="V21" i="110"/>
  <c r="U21" i="110"/>
  <c r="T23" i="110"/>
  <c r="S23" i="110" s="1"/>
  <c r="T24" i="110"/>
  <c r="S24" i="110" s="1"/>
  <c r="V24" i="110"/>
  <c r="U24" i="110"/>
  <c r="T25" i="110"/>
  <c r="S25" i="110" s="1"/>
  <c r="V25" i="110"/>
  <c r="U25" i="110"/>
  <c r="T27" i="110"/>
  <c r="S27" i="110" s="1"/>
  <c r="T28" i="110"/>
  <c r="S28" i="110" s="1"/>
  <c r="V28" i="110"/>
  <c r="U28" i="110"/>
  <c r="T29" i="110"/>
  <c r="S29" i="110" s="1"/>
  <c r="V29" i="110"/>
  <c r="U29" i="110"/>
  <c r="T31" i="110"/>
  <c r="S31" i="110" s="1"/>
  <c r="T32" i="110"/>
  <c r="S32" i="110" s="1"/>
  <c r="V32" i="110"/>
  <c r="U32" i="110"/>
  <c r="T33" i="110"/>
  <c r="S33" i="110" s="1"/>
  <c r="V33" i="110"/>
  <c r="U33" i="110"/>
  <c r="T35" i="110"/>
  <c r="S35" i="110" s="1"/>
  <c r="T36" i="110"/>
  <c r="S36" i="110" s="1"/>
  <c r="V36" i="110"/>
  <c r="U36" i="110"/>
  <c r="T37" i="110"/>
  <c r="S37" i="110" s="1"/>
  <c r="V37" i="110"/>
  <c r="U37" i="110"/>
  <c r="T39" i="110"/>
  <c r="S39" i="110" s="1"/>
  <c r="T40" i="110"/>
  <c r="S40" i="110" s="1"/>
  <c r="V40" i="110"/>
  <c r="U40" i="110"/>
  <c r="T41" i="110"/>
  <c r="S41" i="110" s="1"/>
  <c r="V41" i="110"/>
  <c r="U41" i="110"/>
  <c r="L42" i="110"/>
  <c r="T42" i="110" s="1"/>
  <c r="S42" i="110" s="1"/>
  <c r="V43" i="110"/>
  <c r="U43" i="110"/>
  <c r="T44" i="110"/>
  <c r="S44" i="110" s="1"/>
  <c r="V44" i="110"/>
  <c r="U44" i="110"/>
  <c r="T45" i="110"/>
  <c r="S45" i="110" s="1"/>
  <c r="V45" i="110"/>
  <c r="U45" i="110"/>
  <c r="V46" i="110"/>
  <c r="V47" i="110"/>
  <c r="U47" i="110"/>
  <c r="T48" i="110"/>
  <c r="S48" i="110" s="1"/>
  <c r="V48" i="110"/>
  <c r="U48" i="110"/>
  <c r="G48" i="109"/>
  <c r="K48" i="109" s="1"/>
  <c r="L48" i="109" s="1"/>
  <c r="T48" i="109" s="1"/>
  <c r="S48" i="109" s="1"/>
  <c r="G47" i="109"/>
  <c r="K47" i="109" s="1"/>
  <c r="L47" i="109" s="1"/>
  <c r="G46" i="109"/>
  <c r="K46" i="109" s="1"/>
  <c r="L46" i="109" s="1"/>
  <c r="G45" i="109"/>
  <c r="K45" i="109" s="1"/>
  <c r="L45" i="109" s="1"/>
  <c r="T45" i="109" s="1"/>
  <c r="S45" i="109" s="1"/>
  <c r="G44" i="109"/>
  <c r="K44" i="109" s="1"/>
  <c r="L44" i="109" s="1"/>
  <c r="T44" i="109" s="1"/>
  <c r="S44" i="109" s="1"/>
  <c r="G43" i="109"/>
  <c r="K43" i="109" s="1"/>
  <c r="L43" i="109" s="1"/>
  <c r="G42" i="109"/>
  <c r="G41" i="109"/>
  <c r="K41" i="109" s="1"/>
  <c r="L41" i="109" s="1"/>
  <c r="G40" i="109"/>
  <c r="K40" i="109" s="1"/>
  <c r="L40" i="109" s="1"/>
  <c r="T40" i="109" s="1"/>
  <c r="S40" i="109" s="1"/>
  <c r="G39" i="109"/>
  <c r="K39" i="109" s="1"/>
  <c r="L39" i="109" s="1"/>
  <c r="G38" i="109"/>
  <c r="K38" i="109" s="1"/>
  <c r="L38" i="109" s="1"/>
  <c r="G37" i="109"/>
  <c r="K37" i="109" s="1"/>
  <c r="L37" i="109" s="1"/>
  <c r="G36" i="109"/>
  <c r="K36" i="109" s="1"/>
  <c r="L36" i="109" s="1"/>
  <c r="T36" i="109" s="1"/>
  <c r="S36" i="109" s="1"/>
  <c r="G35" i="109"/>
  <c r="K35" i="109" s="1"/>
  <c r="L35" i="109" s="1"/>
  <c r="G34" i="109"/>
  <c r="K34" i="109" s="1"/>
  <c r="L34" i="109" s="1"/>
  <c r="G33" i="109"/>
  <c r="K33" i="109" s="1"/>
  <c r="L33" i="109" s="1"/>
  <c r="G32" i="109"/>
  <c r="K32" i="109" s="1"/>
  <c r="L32" i="109" s="1"/>
  <c r="T32" i="109" s="1"/>
  <c r="S32" i="109" s="1"/>
  <c r="G31" i="109"/>
  <c r="K31" i="109" s="1"/>
  <c r="L31" i="109" s="1"/>
  <c r="G30" i="109"/>
  <c r="K30" i="109" s="1"/>
  <c r="L30" i="109" s="1"/>
  <c r="G29" i="109"/>
  <c r="K29" i="109" s="1"/>
  <c r="L29" i="109" s="1"/>
  <c r="G28" i="109"/>
  <c r="K28" i="109" s="1"/>
  <c r="L28" i="109" s="1"/>
  <c r="T28" i="109" s="1"/>
  <c r="S28" i="109" s="1"/>
  <c r="G27" i="109"/>
  <c r="K27" i="109" s="1"/>
  <c r="L27" i="109" s="1"/>
  <c r="G26" i="109"/>
  <c r="K26" i="109" s="1"/>
  <c r="L26" i="109" s="1"/>
  <c r="G25" i="109"/>
  <c r="K25" i="109" s="1"/>
  <c r="L25" i="109" s="1"/>
  <c r="G24" i="109"/>
  <c r="K24" i="109" s="1"/>
  <c r="L24" i="109" s="1"/>
  <c r="T24" i="109" s="1"/>
  <c r="S24" i="109" s="1"/>
  <c r="G23" i="109"/>
  <c r="K23" i="109" s="1"/>
  <c r="L23" i="109" s="1"/>
  <c r="G22" i="109"/>
  <c r="K22" i="109" s="1"/>
  <c r="L22" i="109" s="1"/>
  <c r="G21" i="109"/>
  <c r="K21" i="109" s="1"/>
  <c r="L21" i="109" s="1"/>
  <c r="G20" i="109"/>
  <c r="K20" i="109" s="1"/>
  <c r="L20" i="109" s="1"/>
  <c r="T20" i="109" s="1"/>
  <c r="S20" i="109" s="1"/>
  <c r="G19" i="109"/>
  <c r="K19" i="109" s="1"/>
  <c r="L19" i="109" s="1"/>
  <c r="T19" i="109" s="1"/>
  <c r="S19" i="109" s="1"/>
  <c r="G18" i="109"/>
  <c r="H48" i="109"/>
  <c r="H47" i="109"/>
  <c r="H46" i="109"/>
  <c r="H45" i="109"/>
  <c r="H44" i="109"/>
  <c r="H43" i="109"/>
  <c r="H42" i="109"/>
  <c r="H41" i="109"/>
  <c r="H40" i="109"/>
  <c r="H39" i="109"/>
  <c r="H38" i="109"/>
  <c r="H37" i="109"/>
  <c r="H36" i="109"/>
  <c r="H35" i="109"/>
  <c r="H34" i="109"/>
  <c r="H33" i="109"/>
  <c r="H32" i="109"/>
  <c r="H31" i="109"/>
  <c r="H30" i="109"/>
  <c r="H29" i="109"/>
  <c r="H28" i="109"/>
  <c r="H27" i="109"/>
  <c r="H26" i="109"/>
  <c r="H25" i="109"/>
  <c r="H24" i="109"/>
  <c r="H23" i="109"/>
  <c r="H22" i="109"/>
  <c r="H21" i="109"/>
  <c r="H20" i="109"/>
  <c r="H19" i="109"/>
  <c r="H18" i="109"/>
  <c r="H49" i="109" s="1"/>
  <c r="P2" i="109" s="1"/>
  <c r="R48" i="109"/>
  <c r="R47" i="109"/>
  <c r="R46" i="109"/>
  <c r="R45" i="109"/>
  <c r="R44" i="109"/>
  <c r="R43" i="109"/>
  <c r="R42" i="109"/>
  <c r="K42" i="109" s="1"/>
  <c r="L42" i="109" s="1"/>
  <c r="T42" i="109" s="1"/>
  <c r="S42" i="109" s="1"/>
  <c r="R41" i="109"/>
  <c r="R40" i="109"/>
  <c r="R39" i="109"/>
  <c r="R38" i="109"/>
  <c r="R37" i="109"/>
  <c r="R36" i="109"/>
  <c r="R35" i="109"/>
  <c r="R34" i="109"/>
  <c r="R33" i="109"/>
  <c r="R32" i="109"/>
  <c r="R31" i="109"/>
  <c r="R30" i="109"/>
  <c r="R29" i="109"/>
  <c r="R28" i="109"/>
  <c r="R27" i="109"/>
  <c r="R26" i="109"/>
  <c r="R25" i="109"/>
  <c r="R24" i="109"/>
  <c r="R23" i="109"/>
  <c r="R22" i="109"/>
  <c r="R21" i="109"/>
  <c r="R20" i="109"/>
  <c r="R19" i="109"/>
  <c r="R18" i="109"/>
  <c r="R49" i="109" s="1"/>
  <c r="J49" i="109"/>
  <c r="V19" i="109"/>
  <c r="U19" i="109"/>
  <c r="T21" i="109"/>
  <c r="S21" i="109" s="1"/>
  <c r="T22" i="109"/>
  <c r="S22" i="109" s="1"/>
  <c r="V22" i="109"/>
  <c r="U22" i="109"/>
  <c r="T23" i="109"/>
  <c r="S23" i="109" s="1"/>
  <c r="V23" i="109"/>
  <c r="U23" i="109"/>
  <c r="T25" i="109"/>
  <c r="S25" i="109" s="1"/>
  <c r="T26" i="109"/>
  <c r="S26" i="109" s="1"/>
  <c r="V26" i="109"/>
  <c r="U26" i="109"/>
  <c r="T27" i="109"/>
  <c r="S27" i="109" s="1"/>
  <c r="V27" i="109"/>
  <c r="U27" i="109"/>
  <c r="T29" i="109"/>
  <c r="S29" i="109" s="1"/>
  <c r="T30" i="109"/>
  <c r="S30" i="109" s="1"/>
  <c r="V30" i="109"/>
  <c r="U30" i="109"/>
  <c r="T31" i="109"/>
  <c r="S31" i="109" s="1"/>
  <c r="V31" i="109"/>
  <c r="U31" i="109"/>
  <c r="T33" i="109"/>
  <c r="S33" i="109" s="1"/>
  <c r="T34" i="109"/>
  <c r="S34" i="109" s="1"/>
  <c r="V34" i="109"/>
  <c r="U34" i="109"/>
  <c r="T35" i="109"/>
  <c r="S35" i="109" s="1"/>
  <c r="V35" i="109"/>
  <c r="U35" i="109"/>
  <c r="T37" i="109"/>
  <c r="S37" i="109" s="1"/>
  <c r="T38" i="109"/>
  <c r="S38" i="109" s="1"/>
  <c r="V38" i="109"/>
  <c r="U38" i="109"/>
  <c r="T39" i="109"/>
  <c r="S39" i="109" s="1"/>
  <c r="V39" i="109"/>
  <c r="U39" i="109"/>
  <c r="T41" i="109"/>
  <c r="S41" i="109" s="1"/>
  <c r="T43" i="109"/>
  <c r="S43" i="109" s="1"/>
  <c r="V43" i="109"/>
  <c r="U43" i="109"/>
  <c r="V44" i="109"/>
  <c r="V45" i="109"/>
  <c r="U45" i="109"/>
  <c r="T46" i="109"/>
  <c r="S46" i="109" s="1"/>
  <c r="V46" i="109"/>
  <c r="U46" i="109"/>
  <c r="T47" i="109"/>
  <c r="S47" i="109" s="1"/>
  <c r="V47" i="109"/>
  <c r="U47" i="109"/>
  <c r="V48" i="109"/>
  <c r="G48" i="108"/>
  <c r="K48" i="108" s="1"/>
  <c r="L48" i="108" s="1"/>
  <c r="G47" i="108"/>
  <c r="K47" i="108" s="1"/>
  <c r="L47" i="108" s="1"/>
  <c r="T47" i="108" s="1"/>
  <c r="S47" i="108" s="1"/>
  <c r="G46" i="108"/>
  <c r="K46" i="108" s="1"/>
  <c r="L46" i="108" s="1"/>
  <c r="T46" i="108" s="1"/>
  <c r="S46" i="108" s="1"/>
  <c r="G45" i="108"/>
  <c r="K45" i="108" s="1"/>
  <c r="L45" i="108" s="1"/>
  <c r="G44" i="108"/>
  <c r="K44" i="108" s="1"/>
  <c r="L44" i="108" s="1"/>
  <c r="G43" i="108"/>
  <c r="K43" i="108" s="1"/>
  <c r="L43" i="108" s="1"/>
  <c r="T43" i="108" s="1"/>
  <c r="S43" i="108" s="1"/>
  <c r="G42" i="108"/>
  <c r="G41" i="108"/>
  <c r="K41" i="108" s="1"/>
  <c r="L41" i="108" s="1"/>
  <c r="G40" i="108"/>
  <c r="K40" i="108" s="1"/>
  <c r="L40" i="108" s="1"/>
  <c r="G39" i="108"/>
  <c r="K39" i="108" s="1"/>
  <c r="L39" i="108" s="1"/>
  <c r="G38" i="108"/>
  <c r="K38" i="108" s="1"/>
  <c r="L38" i="108" s="1"/>
  <c r="T38" i="108" s="1"/>
  <c r="S38" i="108" s="1"/>
  <c r="G37" i="108"/>
  <c r="K37" i="108" s="1"/>
  <c r="L37" i="108" s="1"/>
  <c r="G36" i="108"/>
  <c r="K36" i="108" s="1"/>
  <c r="L36" i="108" s="1"/>
  <c r="G35" i="108"/>
  <c r="K35" i="108" s="1"/>
  <c r="L35" i="108" s="1"/>
  <c r="G34" i="108"/>
  <c r="K34" i="108" s="1"/>
  <c r="L34" i="108" s="1"/>
  <c r="T34" i="108" s="1"/>
  <c r="S34" i="108" s="1"/>
  <c r="G33" i="108"/>
  <c r="K33" i="108" s="1"/>
  <c r="L33" i="108" s="1"/>
  <c r="G32" i="108"/>
  <c r="K32" i="108" s="1"/>
  <c r="L32" i="108" s="1"/>
  <c r="G31" i="108"/>
  <c r="K31" i="108" s="1"/>
  <c r="L31" i="108" s="1"/>
  <c r="G30" i="108"/>
  <c r="K30" i="108" s="1"/>
  <c r="L30" i="108" s="1"/>
  <c r="T30" i="108" s="1"/>
  <c r="S30" i="108" s="1"/>
  <c r="G29" i="108"/>
  <c r="K29" i="108" s="1"/>
  <c r="L29" i="108" s="1"/>
  <c r="G28" i="108"/>
  <c r="K28" i="108" s="1"/>
  <c r="L28" i="108" s="1"/>
  <c r="G27" i="108"/>
  <c r="K27" i="108" s="1"/>
  <c r="L27" i="108" s="1"/>
  <c r="G26" i="108"/>
  <c r="K26" i="108" s="1"/>
  <c r="L26" i="108" s="1"/>
  <c r="T26" i="108" s="1"/>
  <c r="S26" i="108" s="1"/>
  <c r="G25" i="108"/>
  <c r="K25" i="108" s="1"/>
  <c r="L25" i="108" s="1"/>
  <c r="G24" i="108"/>
  <c r="K24" i="108" s="1"/>
  <c r="L24" i="108" s="1"/>
  <c r="G23" i="108"/>
  <c r="K23" i="108" s="1"/>
  <c r="L23" i="108" s="1"/>
  <c r="G22" i="108"/>
  <c r="K22" i="108" s="1"/>
  <c r="L22" i="108" s="1"/>
  <c r="T22" i="108" s="1"/>
  <c r="S22" i="108" s="1"/>
  <c r="G21" i="108"/>
  <c r="K21" i="108" s="1"/>
  <c r="L21" i="108" s="1"/>
  <c r="G20" i="108"/>
  <c r="K20" i="108" s="1"/>
  <c r="L20" i="108" s="1"/>
  <c r="G19" i="108"/>
  <c r="K19" i="108" s="1"/>
  <c r="L19" i="108" s="1"/>
  <c r="G18" i="108"/>
  <c r="H48" i="108"/>
  <c r="H47" i="108"/>
  <c r="H46" i="108"/>
  <c r="H45" i="108"/>
  <c r="H44" i="108"/>
  <c r="H43" i="108"/>
  <c r="H42" i="108"/>
  <c r="H41" i="108"/>
  <c r="H40" i="108"/>
  <c r="H39" i="108"/>
  <c r="H38" i="108"/>
  <c r="H37" i="108"/>
  <c r="H36" i="108"/>
  <c r="H35" i="108"/>
  <c r="H34" i="108"/>
  <c r="H33" i="108"/>
  <c r="H32" i="108"/>
  <c r="H31" i="108"/>
  <c r="H30" i="108"/>
  <c r="H29" i="108"/>
  <c r="H28" i="108"/>
  <c r="H27" i="108"/>
  <c r="H26" i="108"/>
  <c r="H25" i="108"/>
  <c r="H24" i="108"/>
  <c r="H23" i="108"/>
  <c r="H22" i="108"/>
  <c r="H21" i="108"/>
  <c r="H20" i="108"/>
  <c r="H19" i="108"/>
  <c r="H18" i="108"/>
  <c r="H49" i="108" s="1"/>
  <c r="P2" i="108" s="1"/>
  <c r="R48" i="108"/>
  <c r="R47" i="108"/>
  <c r="R46" i="108"/>
  <c r="R45" i="108"/>
  <c r="R44" i="108"/>
  <c r="R43" i="108"/>
  <c r="R42" i="108"/>
  <c r="K42" i="108" s="1"/>
  <c r="R41" i="108"/>
  <c r="R40" i="108"/>
  <c r="R39" i="108"/>
  <c r="R38" i="108"/>
  <c r="R37" i="108"/>
  <c r="R36" i="108"/>
  <c r="R35" i="108"/>
  <c r="R34" i="108"/>
  <c r="R33" i="108"/>
  <c r="R32" i="108"/>
  <c r="R31" i="108"/>
  <c r="R30" i="108"/>
  <c r="R29" i="108"/>
  <c r="R28" i="108"/>
  <c r="R27" i="108"/>
  <c r="R26" i="108"/>
  <c r="R25" i="108"/>
  <c r="R24" i="108"/>
  <c r="R23" i="108"/>
  <c r="R22" i="108"/>
  <c r="R21" i="108"/>
  <c r="R20" i="108"/>
  <c r="R19" i="108"/>
  <c r="R18" i="108"/>
  <c r="R49" i="108" s="1"/>
  <c r="J49" i="108"/>
  <c r="T19" i="108"/>
  <c r="S19" i="108" s="1"/>
  <c r="T20" i="108"/>
  <c r="S20" i="108" s="1"/>
  <c r="V20" i="108"/>
  <c r="U20" i="108"/>
  <c r="T21" i="108"/>
  <c r="S21" i="108" s="1"/>
  <c r="V21" i="108"/>
  <c r="U21" i="108"/>
  <c r="T23" i="108"/>
  <c r="S23" i="108" s="1"/>
  <c r="T24" i="108"/>
  <c r="S24" i="108" s="1"/>
  <c r="V24" i="108"/>
  <c r="U24" i="108"/>
  <c r="T25" i="108"/>
  <c r="S25" i="108" s="1"/>
  <c r="V25" i="108"/>
  <c r="U25" i="108"/>
  <c r="T27" i="108"/>
  <c r="S27" i="108" s="1"/>
  <c r="T28" i="108"/>
  <c r="S28" i="108" s="1"/>
  <c r="V28" i="108"/>
  <c r="U28" i="108"/>
  <c r="T29" i="108"/>
  <c r="S29" i="108" s="1"/>
  <c r="V29" i="108"/>
  <c r="U29" i="108"/>
  <c r="T31" i="108"/>
  <c r="S31" i="108" s="1"/>
  <c r="T32" i="108"/>
  <c r="S32" i="108" s="1"/>
  <c r="V32" i="108"/>
  <c r="U32" i="108"/>
  <c r="T33" i="108"/>
  <c r="S33" i="108" s="1"/>
  <c r="V33" i="108"/>
  <c r="U33" i="108"/>
  <c r="T35" i="108"/>
  <c r="S35" i="108" s="1"/>
  <c r="T36" i="108"/>
  <c r="S36" i="108" s="1"/>
  <c r="V36" i="108"/>
  <c r="U36" i="108"/>
  <c r="T37" i="108"/>
  <c r="S37" i="108" s="1"/>
  <c r="V37" i="108"/>
  <c r="U37" i="108"/>
  <c r="T39" i="108"/>
  <c r="S39" i="108" s="1"/>
  <c r="T40" i="108"/>
  <c r="S40" i="108" s="1"/>
  <c r="V40" i="108"/>
  <c r="U40" i="108"/>
  <c r="T41" i="108"/>
  <c r="S41" i="108" s="1"/>
  <c r="V41" i="108"/>
  <c r="U41" i="108"/>
  <c r="L42" i="108"/>
  <c r="T42" i="108" s="1"/>
  <c r="S42" i="108" s="1"/>
  <c r="V43" i="108"/>
  <c r="U43" i="108"/>
  <c r="T44" i="108"/>
  <c r="S44" i="108" s="1"/>
  <c r="V44" i="108"/>
  <c r="U44" i="108"/>
  <c r="T45" i="108"/>
  <c r="S45" i="108" s="1"/>
  <c r="V45" i="108"/>
  <c r="U45" i="108"/>
  <c r="V46" i="108"/>
  <c r="V47" i="108"/>
  <c r="U47" i="108"/>
  <c r="T48" i="108"/>
  <c r="S48" i="108" s="1"/>
  <c r="V48" i="108"/>
  <c r="U48" i="108"/>
  <c r="G48" i="107"/>
  <c r="K48" i="107" s="1"/>
  <c r="L48" i="107" s="1"/>
  <c r="T48" i="107" s="1"/>
  <c r="S48" i="107" s="1"/>
  <c r="G47" i="107"/>
  <c r="K47" i="107" s="1"/>
  <c r="L47" i="107" s="1"/>
  <c r="G46" i="107"/>
  <c r="K46" i="107" s="1"/>
  <c r="L46" i="107" s="1"/>
  <c r="G45" i="107"/>
  <c r="K45" i="107" s="1"/>
  <c r="L45" i="107" s="1"/>
  <c r="G44" i="107"/>
  <c r="K44" i="107" s="1"/>
  <c r="L44" i="107" s="1"/>
  <c r="T44" i="107" s="1"/>
  <c r="S44" i="107" s="1"/>
  <c r="G43" i="107"/>
  <c r="K43" i="107" s="1"/>
  <c r="L43" i="107" s="1"/>
  <c r="G42" i="107"/>
  <c r="G41" i="107"/>
  <c r="K41" i="107" s="1"/>
  <c r="L41" i="107" s="1"/>
  <c r="G40" i="107"/>
  <c r="K40" i="107" s="1"/>
  <c r="L40" i="107" s="1"/>
  <c r="T40" i="107" s="1"/>
  <c r="S40" i="107" s="1"/>
  <c r="G39" i="107"/>
  <c r="K39" i="107" s="1"/>
  <c r="L39" i="107" s="1"/>
  <c r="G38" i="107"/>
  <c r="K38" i="107" s="1"/>
  <c r="L38" i="107" s="1"/>
  <c r="G37" i="107"/>
  <c r="K37" i="107" s="1"/>
  <c r="L37" i="107" s="1"/>
  <c r="G36" i="107"/>
  <c r="K36" i="107" s="1"/>
  <c r="L36" i="107" s="1"/>
  <c r="T36" i="107" s="1"/>
  <c r="S36" i="107" s="1"/>
  <c r="G35" i="107"/>
  <c r="K35" i="107" s="1"/>
  <c r="L35" i="107" s="1"/>
  <c r="G34" i="107"/>
  <c r="K34" i="107" s="1"/>
  <c r="L34" i="107" s="1"/>
  <c r="G33" i="107"/>
  <c r="K33" i="107" s="1"/>
  <c r="L33" i="107" s="1"/>
  <c r="G32" i="107"/>
  <c r="K32" i="107" s="1"/>
  <c r="L32" i="107" s="1"/>
  <c r="T32" i="107" s="1"/>
  <c r="S32" i="107" s="1"/>
  <c r="G31" i="107"/>
  <c r="K31" i="107" s="1"/>
  <c r="L31" i="107" s="1"/>
  <c r="G30" i="107"/>
  <c r="K30" i="107" s="1"/>
  <c r="L30" i="107" s="1"/>
  <c r="G29" i="107"/>
  <c r="K29" i="107" s="1"/>
  <c r="L29" i="107" s="1"/>
  <c r="G28" i="107"/>
  <c r="K28" i="107" s="1"/>
  <c r="L28" i="107" s="1"/>
  <c r="T28" i="107" s="1"/>
  <c r="S28" i="107" s="1"/>
  <c r="G27" i="107"/>
  <c r="K27" i="107" s="1"/>
  <c r="L27" i="107" s="1"/>
  <c r="G26" i="107"/>
  <c r="K26" i="107" s="1"/>
  <c r="L26" i="107" s="1"/>
  <c r="G25" i="107"/>
  <c r="K25" i="107" s="1"/>
  <c r="L25" i="107" s="1"/>
  <c r="G24" i="107"/>
  <c r="K24" i="107" s="1"/>
  <c r="L24" i="107" s="1"/>
  <c r="T24" i="107" s="1"/>
  <c r="S24" i="107" s="1"/>
  <c r="G23" i="107"/>
  <c r="K23" i="107" s="1"/>
  <c r="L23" i="107" s="1"/>
  <c r="G22" i="107"/>
  <c r="K22" i="107" s="1"/>
  <c r="L22" i="107" s="1"/>
  <c r="G21" i="107"/>
  <c r="K21" i="107" s="1"/>
  <c r="L21" i="107" s="1"/>
  <c r="G20" i="107"/>
  <c r="K20" i="107" s="1"/>
  <c r="L20" i="107" s="1"/>
  <c r="T20" i="107" s="1"/>
  <c r="S20" i="107" s="1"/>
  <c r="G19" i="107"/>
  <c r="K19" i="107" s="1"/>
  <c r="L19" i="107" s="1"/>
  <c r="G18" i="107"/>
  <c r="H48" i="107"/>
  <c r="H47" i="107"/>
  <c r="H46" i="107"/>
  <c r="H45" i="107"/>
  <c r="H44" i="107"/>
  <c r="H43" i="107"/>
  <c r="H42" i="107"/>
  <c r="H41" i="107"/>
  <c r="H40" i="107"/>
  <c r="H39" i="107"/>
  <c r="H38" i="107"/>
  <c r="H37" i="107"/>
  <c r="H36" i="107"/>
  <c r="H35" i="107"/>
  <c r="H34" i="107"/>
  <c r="H33" i="107"/>
  <c r="H32" i="107"/>
  <c r="H31" i="107"/>
  <c r="H30" i="107"/>
  <c r="H29" i="107"/>
  <c r="H28" i="107"/>
  <c r="H27" i="107"/>
  <c r="H26" i="107"/>
  <c r="H25" i="107"/>
  <c r="H24" i="107"/>
  <c r="H23" i="107"/>
  <c r="H22" i="107"/>
  <c r="H21" i="107"/>
  <c r="H20" i="107"/>
  <c r="H19" i="107"/>
  <c r="H18" i="107"/>
  <c r="H49" i="107" s="1"/>
  <c r="P2" i="107" s="1"/>
  <c r="R48" i="107"/>
  <c r="R47" i="107"/>
  <c r="R46" i="107"/>
  <c r="R45" i="107"/>
  <c r="R44" i="107"/>
  <c r="R43" i="107"/>
  <c r="R42" i="107"/>
  <c r="K42" i="107" s="1"/>
  <c r="L42" i="107" s="1"/>
  <c r="T42" i="107" s="1"/>
  <c r="S42" i="107" s="1"/>
  <c r="R41" i="107"/>
  <c r="R40" i="107"/>
  <c r="R39" i="107"/>
  <c r="R38" i="107"/>
  <c r="R37" i="107"/>
  <c r="R36" i="107"/>
  <c r="R35" i="107"/>
  <c r="R34" i="107"/>
  <c r="R33" i="107"/>
  <c r="R32" i="107"/>
  <c r="R31" i="107"/>
  <c r="R30" i="107"/>
  <c r="R29" i="107"/>
  <c r="R28" i="107"/>
  <c r="R27" i="107"/>
  <c r="R26" i="107"/>
  <c r="R25" i="107"/>
  <c r="R24" i="107"/>
  <c r="R23" i="107"/>
  <c r="R22" i="107"/>
  <c r="R21" i="107"/>
  <c r="R20" i="107"/>
  <c r="R19" i="107"/>
  <c r="R18" i="107"/>
  <c r="R49" i="107" s="1"/>
  <c r="J49" i="107"/>
  <c r="T19" i="107"/>
  <c r="S19" i="107" s="1"/>
  <c r="V19" i="107"/>
  <c r="U19" i="107"/>
  <c r="T21" i="107"/>
  <c r="S21" i="107" s="1"/>
  <c r="V21" i="107"/>
  <c r="U21" i="107"/>
  <c r="T22" i="107"/>
  <c r="S22" i="107" s="1"/>
  <c r="V22" i="107"/>
  <c r="U22" i="107"/>
  <c r="T23" i="107"/>
  <c r="S23" i="107" s="1"/>
  <c r="V23" i="107"/>
  <c r="U23" i="107"/>
  <c r="T25" i="107"/>
  <c r="S25" i="107" s="1"/>
  <c r="V25" i="107"/>
  <c r="U25" i="107"/>
  <c r="T26" i="107"/>
  <c r="S26" i="107" s="1"/>
  <c r="V26" i="107"/>
  <c r="U26" i="107"/>
  <c r="T27" i="107"/>
  <c r="S27" i="107" s="1"/>
  <c r="V27" i="107"/>
  <c r="U27" i="107"/>
  <c r="T29" i="107"/>
  <c r="S29" i="107" s="1"/>
  <c r="V29" i="107"/>
  <c r="U29" i="107"/>
  <c r="T30" i="107"/>
  <c r="S30" i="107" s="1"/>
  <c r="V30" i="107"/>
  <c r="U30" i="107"/>
  <c r="T31" i="107"/>
  <c r="S31" i="107" s="1"/>
  <c r="V31" i="107"/>
  <c r="U31" i="107"/>
  <c r="T33" i="107"/>
  <c r="S33" i="107" s="1"/>
  <c r="V33" i="107"/>
  <c r="U33" i="107"/>
  <c r="T34" i="107"/>
  <c r="S34" i="107" s="1"/>
  <c r="V34" i="107"/>
  <c r="U34" i="107"/>
  <c r="T35" i="107"/>
  <c r="S35" i="107" s="1"/>
  <c r="V35" i="107"/>
  <c r="U35" i="107"/>
  <c r="T37" i="107"/>
  <c r="S37" i="107" s="1"/>
  <c r="V37" i="107"/>
  <c r="U37" i="107"/>
  <c r="T38" i="107"/>
  <c r="S38" i="107" s="1"/>
  <c r="V38" i="107"/>
  <c r="U38" i="107"/>
  <c r="T39" i="107"/>
  <c r="S39" i="107" s="1"/>
  <c r="V39" i="107"/>
  <c r="U39" i="107"/>
  <c r="T41" i="107"/>
  <c r="S41" i="107" s="1"/>
  <c r="V41" i="107"/>
  <c r="U41" i="107"/>
  <c r="T43" i="107"/>
  <c r="S43" i="107" s="1"/>
  <c r="V43" i="107"/>
  <c r="U43" i="107"/>
  <c r="V44" i="107"/>
  <c r="T45" i="107"/>
  <c r="S45" i="107" s="1"/>
  <c r="V45" i="107"/>
  <c r="U45" i="107"/>
  <c r="T46" i="107"/>
  <c r="S46" i="107" s="1"/>
  <c r="V46" i="107"/>
  <c r="U46" i="107"/>
  <c r="T47" i="107"/>
  <c r="S47" i="107" s="1"/>
  <c r="V47" i="107"/>
  <c r="U47" i="107"/>
  <c r="V48" i="107"/>
  <c r="G48" i="106"/>
  <c r="K48" i="106" s="1"/>
  <c r="L48" i="106" s="1"/>
  <c r="T48" i="106" s="1"/>
  <c r="S48" i="106" s="1"/>
  <c r="G47" i="106"/>
  <c r="K47" i="106" s="1"/>
  <c r="L47" i="106" s="1"/>
  <c r="T47" i="106" s="1"/>
  <c r="S47" i="106" s="1"/>
  <c r="G46" i="106"/>
  <c r="K46" i="106" s="1"/>
  <c r="L46" i="106" s="1"/>
  <c r="T46" i="106" s="1"/>
  <c r="S46" i="106" s="1"/>
  <c r="G45" i="106"/>
  <c r="K45" i="106" s="1"/>
  <c r="L45" i="106" s="1"/>
  <c r="G44" i="106"/>
  <c r="K44" i="106" s="1"/>
  <c r="L44" i="106" s="1"/>
  <c r="T44" i="106" s="1"/>
  <c r="S44" i="106" s="1"/>
  <c r="G43" i="106"/>
  <c r="K43" i="106" s="1"/>
  <c r="L43" i="106" s="1"/>
  <c r="T43" i="106" s="1"/>
  <c r="S43" i="106" s="1"/>
  <c r="G42" i="106"/>
  <c r="G41" i="106"/>
  <c r="K41" i="106" s="1"/>
  <c r="L41" i="106" s="1"/>
  <c r="G40" i="106"/>
  <c r="K40" i="106" s="1"/>
  <c r="L40" i="106" s="1"/>
  <c r="G39" i="106"/>
  <c r="K39" i="106" s="1"/>
  <c r="L39" i="106" s="1"/>
  <c r="G38" i="106"/>
  <c r="K38" i="106" s="1"/>
  <c r="L38" i="106" s="1"/>
  <c r="T38" i="106" s="1"/>
  <c r="S38" i="106" s="1"/>
  <c r="G37" i="106"/>
  <c r="K37" i="106" s="1"/>
  <c r="L37" i="106" s="1"/>
  <c r="G36" i="106"/>
  <c r="K36" i="106" s="1"/>
  <c r="L36" i="106" s="1"/>
  <c r="G35" i="106"/>
  <c r="K35" i="106" s="1"/>
  <c r="L35" i="106" s="1"/>
  <c r="G34" i="106"/>
  <c r="K34" i="106" s="1"/>
  <c r="L34" i="106" s="1"/>
  <c r="T34" i="106" s="1"/>
  <c r="S34" i="106" s="1"/>
  <c r="G33" i="106"/>
  <c r="K33" i="106" s="1"/>
  <c r="L33" i="106" s="1"/>
  <c r="G32" i="106"/>
  <c r="K32" i="106" s="1"/>
  <c r="L32" i="106" s="1"/>
  <c r="G31" i="106"/>
  <c r="K31" i="106" s="1"/>
  <c r="L31" i="106" s="1"/>
  <c r="G30" i="106"/>
  <c r="K30" i="106" s="1"/>
  <c r="L30" i="106" s="1"/>
  <c r="T30" i="106" s="1"/>
  <c r="S30" i="106" s="1"/>
  <c r="G29" i="106"/>
  <c r="K29" i="106" s="1"/>
  <c r="L29" i="106" s="1"/>
  <c r="G28" i="106"/>
  <c r="K28" i="106" s="1"/>
  <c r="L28" i="106" s="1"/>
  <c r="G27" i="106"/>
  <c r="K27" i="106" s="1"/>
  <c r="L27" i="106" s="1"/>
  <c r="G26" i="106"/>
  <c r="K26" i="106" s="1"/>
  <c r="L26" i="106" s="1"/>
  <c r="T26" i="106" s="1"/>
  <c r="S26" i="106" s="1"/>
  <c r="G25" i="106"/>
  <c r="K25" i="106" s="1"/>
  <c r="L25" i="106" s="1"/>
  <c r="G24" i="106"/>
  <c r="K24" i="106" s="1"/>
  <c r="L24" i="106" s="1"/>
  <c r="G23" i="106"/>
  <c r="K23" i="106" s="1"/>
  <c r="L23" i="106" s="1"/>
  <c r="G22" i="106"/>
  <c r="K22" i="106" s="1"/>
  <c r="L22" i="106" s="1"/>
  <c r="T22" i="106" s="1"/>
  <c r="S22" i="106" s="1"/>
  <c r="G21" i="106"/>
  <c r="K21" i="106" s="1"/>
  <c r="L21" i="106" s="1"/>
  <c r="G20" i="106"/>
  <c r="K20" i="106" s="1"/>
  <c r="L20" i="106" s="1"/>
  <c r="G19" i="106"/>
  <c r="K19" i="106" s="1"/>
  <c r="L19" i="106" s="1"/>
  <c r="G18" i="106"/>
  <c r="H48" i="106"/>
  <c r="H47" i="106"/>
  <c r="H46" i="106"/>
  <c r="H45" i="106"/>
  <c r="H44" i="106"/>
  <c r="H43" i="106"/>
  <c r="H42" i="106"/>
  <c r="H41" i="106"/>
  <c r="H40" i="106"/>
  <c r="H39" i="106"/>
  <c r="H38" i="106"/>
  <c r="H37" i="106"/>
  <c r="H36" i="106"/>
  <c r="H35" i="106"/>
  <c r="H34" i="106"/>
  <c r="H33" i="106"/>
  <c r="H32" i="106"/>
  <c r="H31" i="106"/>
  <c r="H30" i="106"/>
  <c r="H29" i="106"/>
  <c r="H28" i="106"/>
  <c r="H27" i="106"/>
  <c r="H26" i="106"/>
  <c r="H25" i="106"/>
  <c r="H24" i="106"/>
  <c r="H23" i="106"/>
  <c r="H22" i="106"/>
  <c r="H21" i="106"/>
  <c r="H20" i="106"/>
  <c r="H19" i="106"/>
  <c r="H18" i="106"/>
  <c r="H49" i="106" s="1"/>
  <c r="P2" i="106" s="1"/>
  <c r="R48" i="106"/>
  <c r="R47" i="106"/>
  <c r="R46" i="106"/>
  <c r="R45" i="106"/>
  <c r="R44" i="106"/>
  <c r="R43" i="106"/>
  <c r="R42" i="106"/>
  <c r="K42" i="106" s="1"/>
  <c r="L42" i="106" s="1"/>
  <c r="T42" i="106" s="1"/>
  <c r="S42" i="106" s="1"/>
  <c r="R41" i="106"/>
  <c r="R40" i="106"/>
  <c r="R39" i="106"/>
  <c r="R38" i="106"/>
  <c r="R37" i="106"/>
  <c r="R36" i="106"/>
  <c r="R35" i="106"/>
  <c r="R34" i="106"/>
  <c r="R33" i="106"/>
  <c r="R32" i="106"/>
  <c r="R31" i="106"/>
  <c r="R30" i="106"/>
  <c r="R29" i="106"/>
  <c r="R28" i="106"/>
  <c r="R27" i="106"/>
  <c r="R26" i="106"/>
  <c r="R25" i="106"/>
  <c r="R24" i="106"/>
  <c r="R23" i="106"/>
  <c r="R22" i="106"/>
  <c r="R21" i="106"/>
  <c r="R20" i="106"/>
  <c r="R19" i="106"/>
  <c r="R18" i="106"/>
  <c r="R49" i="106" s="1"/>
  <c r="J49" i="106"/>
  <c r="T19" i="106"/>
  <c r="S19" i="106" s="1"/>
  <c r="T20" i="106"/>
  <c r="S20" i="106" s="1"/>
  <c r="V20" i="106"/>
  <c r="T21" i="106"/>
  <c r="S21" i="106" s="1"/>
  <c r="V21" i="106"/>
  <c r="U21" i="106"/>
  <c r="T23" i="106"/>
  <c r="S23" i="106" s="1"/>
  <c r="T24" i="106"/>
  <c r="S24" i="106" s="1"/>
  <c r="V24" i="106"/>
  <c r="T25" i="106"/>
  <c r="S25" i="106" s="1"/>
  <c r="V25" i="106"/>
  <c r="U25" i="106"/>
  <c r="T27" i="106"/>
  <c r="S27" i="106" s="1"/>
  <c r="T28" i="106"/>
  <c r="S28" i="106" s="1"/>
  <c r="V28" i="106"/>
  <c r="T29" i="106"/>
  <c r="S29" i="106" s="1"/>
  <c r="V29" i="106"/>
  <c r="U29" i="106"/>
  <c r="T31" i="106"/>
  <c r="S31" i="106" s="1"/>
  <c r="T32" i="106"/>
  <c r="S32" i="106" s="1"/>
  <c r="V32" i="106"/>
  <c r="T33" i="106"/>
  <c r="S33" i="106" s="1"/>
  <c r="V33" i="106"/>
  <c r="U33" i="106"/>
  <c r="T35" i="106"/>
  <c r="S35" i="106" s="1"/>
  <c r="T36" i="106"/>
  <c r="S36" i="106" s="1"/>
  <c r="V36" i="106"/>
  <c r="T37" i="106"/>
  <c r="S37" i="106" s="1"/>
  <c r="V37" i="106"/>
  <c r="U37" i="106"/>
  <c r="T39" i="106"/>
  <c r="S39" i="106" s="1"/>
  <c r="T40" i="106"/>
  <c r="S40" i="106" s="1"/>
  <c r="V40" i="106"/>
  <c r="T41" i="106"/>
  <c r="S41" i="106" s="1"/>
  <c r="V41" i="106"/>
  <c r="U41" i="106"/>
  <c r="V43" i="106"/>
  <c r="U43" i="106"/>
  <c r="V44" i="106"/>
  <c r="U44" i="106"/>
  <c r="T45" i="106"/>
  <c r="S45" i="106" s="1"/>
  <c r="V45" i="106"/>
  <c r="U45" i="106"/>
  <c r="V46" i="106"/>
  <c r="V47" i="106"/>
  <c r="U47" i="106"/>
  <c r="V48" i="106"/>
  <c r="U48" i="106"/>
  <c r="G48" i="105"/>
  <c r="K48" i="105" s="1"/>
  <c r="L48" i="105" s="1"/>
  <c r="T48" i="105" s="1"/>
  <c r="S48" i="105" s="1"/>
  <c r="G47" i="105"/>
  <c r="K47" i="105" s="1"/>
  <c r="L47" i="105" s="1"/>
  <c r="G46" i="105"/>
  <c r="K46" i="105" s="1"/>
  <c r="L46" i="105" s="1"/>
  <c r="G45" i="105"/>
  <c r="K45" i="105" s="1"/>
  <c r="L45" i="105" s="1"/>
  <c r="T45" i="105" s="1"/>
  <c r="S45" i="105" s="1"/>
  <c r="G44" i="105"/>
  <c r="K44" i="105" s="1"/>
  <c r="L44" i="105" s="1"/>
  <c r="T44" i="105" s="1"/>
  <c r="S44" i="105" s="1"/>
  <c r="G43" i="105"/>
  <c r="K43" i="105" s="1"/>
  <c r="L43" i="105" s="1"/>
  <c r="G42" i="105"/>
  <c r="G41" i="105"/>
  <c r="K41" i="105" s="1"/>
  <c r="L41" i="105" s="1"/>
  <c r="G40" i="105"/>
  <c r="K40" i="105" s="1"/>
  <c r="L40" i="105" s="1"/>
  <c r="T40" i="105" s="1"/>
  <c r="S40" i="105" s="1"/>
  <c r="G39" i="105"/>
  <c r="K39" i="105" s="1"/>
  <c r="L39" i="105" s="1"/>
  <c r="G38" i="105"/>
  <c r="K38" i="105" s="1"/>
  <c r="L38" i="105" s="1"/>
  <c r="G37" i="105"/>
  <c r="K37" i="105" s="1"/>
  <c r="L37" i="105" s="1"/>
  <c r="G36" i="105"/>
  <c r="K36" i="105" s="1"/>
  <c r="L36" i="105" s="1"/>
  <c r="T36" i="105" s="1"/>
  <c r="S36" i="105" s="1"/>
  <c r="G35" i="105"/>
  <c r="K35" i="105" s="1"/>
  <c r="L35" i="105" s="1"/>
  <c r="G34" i="105"/>
  <c r="K34" i="105" s="1"/>
  <c r="L34" i="105" s="1"/>
  <c r="G33" i="105"/>
  <c r="K33" i="105" s="1"/>
  <c r="L33" i="105" s="1"/>
  <c r="G32" i="105"/>
  <c r="K32" i="105" s="1"/>
  <c r="L32" i="105" s="1"/>
  <c r="T32" i="105" s="1"/>
  <c r="S32" i="105" s="1"/>
  <c r="G31" i="105"/>
  <c r="K31" i="105" s="1"/>
  <c r="L31" i="105" s="1"/>
  <c r="G30" i="105"/>
  <c r="K30" i="105" s="1"/>
  <c r="L30" i="105" s="1"/>
  <c r="G29" i="105"/>
  <c r="K29" i="105" s="1"/>
  <c r="L29" i="105" s="1"/>
  <c r="G28" i="105"/>
  <c r="K28" i="105" s="1"/>
  <c r="L28" i="105" s="1"/>
  <c r="T28" i="105" s="1"/>
  <c r="S28" i="105" s="1"/>
  <c r="G27" i="105"/>
  <c r="K27" i="105" s="1"/>
  <c r="L27" i="105" s="1"/>
  <c r="G26" i="105"/>
  <c r="K26" i="105" s="1"/>
  <c r="L26" i="105" s="1"/>
  <c r="G25" i="105"/>
  <c r="K25" i="105" s="1"/>
  <c r="L25" i="105" s="1"/>
  <c r="G24" i="105"/>
  <c r="K24" i="105" s="1"/>
  <c r="L24" i="105" s="1"/>
  <c r="T24" i="105" s="1"/>
  <c r="S24" i="105" s="1"/>
  <c r="G23" i="105"/>
  <c r="K23" i="105" s="1"/>
  <c r="L23" i="105" s="1"/>
  <c r="G22" i="105"/>
  <c r="K22" i="105" s="1"/>
  <c r="L22" i="105" s="1"/>
  <c r="G21" i="105"/>
  <c r="K21" i="105" s="1"/>
  <c r="L21" i="105" s="1"/>
  <c r="G20" i="105"/>
  <c r="K20" i="105" s="1"/>
  <c r="L20" i="105" s="1"/>
  <c r="T20" i="105" s="1"/>
  <c r="S20" i="105" s="1"/>
  <c r="G19" i="105"/>
  <c r="K19" i="105" s="1"/>
  <c r="L19" i="105" s="1"/>
  <c r="G18" i="105"/>
  <c r="H48" i="105"/>
  <c r="H47" i="105"/>
  <c r="H46" i="105"/>
  <c r="H45" i="105"/>
  <c r="H44" i="105"/>
  <c r="H43" i="105"/>
  <c r="H42" i="105"/>
  <c r="H41" i="105"/>
  <c r="H40" i="105"/>
  <c r="H39" i="105"/>
  <c r="H38" i="105"/>
  <c r="H37" i="105"/>
  <c r="H36" i="105"/>
  <c r="H35" i="105"/>
  <c r="H34" i="105"/>
  <c r="H33" i="105"/>
  <c r="H32" i="105"/>
  <c r="H31" i="105"/>
  <c r="H30" i="105"/>
  <c r="H29" i="105"/>
  <c r="H28" i="105"/>
  <c r="H27" i="105"/>
  <c r="H26" i="105"/>
  <c r="H25" i="105"/>
  <c r="H24" i="105"/>
  <c r="H23" i="105"/>
  <c r="H22" i="105"/>
  <c r="H21" i="105"/>
  <c r="H20" i="105"/>
  <c r="H19" i="105"/>
  <c r="H18" i="105"/>
  <c r="H49" i="105" s="1"/>
  <c r="P2" i="105" s="1"/>
  <c r="R48" i="105"/>
  <c r="R47" i="105"/>
  <c r="R46" i="105"/>
  <c r="R45" i="105"/>
  <c r="R44" i="105"/>
  <c r="R43" i="105"/>
  <c r="R42" i="105"/>
  <c r="K42" i="105" s="1"/>
  <c r="L42" i="105" s="1"/>
  <c r="T42" i="105" s="1"/>
  <c r="S42" i="105" s="1"/>
  <c r="R41" i="105"/>
  <c r="R40" i="105"/>
  <c r="R39" i="105"/>
  <c r="R38" i="105"/>
  <c r="R37" i="105"/>
  <c r="R36" i="105"/>
  <c r="R35" i="105"/>
  <c r="R34" i="105"/>
  <c r="R33" i="105"/>
  <c r="R32" i="105"/>
  <c r="R31" i="105"/>
  <c r="R30" i="105"/>
  <c r="R29" i="105"/>
  <c r="R28" i="105"/>
  <c r="R27" i="105"/>
  <c r="R26" i="105"/>
  <c r="R25" i="105"/>
  <c r="R24" i="105"/>
  <c r="R23" i="105"/>
  <c r="R22" i="105"/>
  <c r="R21" i="105"/>
  <c r="R20" i="105"/>
  <c r="R19" i="105"/>
  <c r="R18" i="105"/>
  <c r="R49" i="105" s="1"/>
  <c r="J49" i="105"/>
  <c r="T19" i="105"/>
  <c r="S19" i="105" s="1"/>
  <c r="V19" i="105"/>
  <c r="U19" i="105"/>
  <c r="T21" i="105"/>
  <c r="S21" i="105" s="1"/>
  <c r="T22" i="105"/>
  <c r="S22" i="105" s="1"/>
  <c r="V22" i="105"/>
  <c r="U22" i="105"/>
  <c r="T23" i="105"/>
  <c r="S23" i="105" s="1"/>
  <c r="V23" i="105"/>
  <c r="U23" i="105"/>
  <c r="T25" i="105"/>
  <c r="S25" i="105" s="1"/>
  <c r="T26" i="105"/>
  <c r="S26" i="105" s="1"/>
  <c r="V26" i="105"/>
  <c r="U26" i="105"/>
  <c r="T27" i="105"/>
  <c r="S27" i="105" s="1"/>
  <c r="V27" i="105"/>
  <c r="U27" i="105"/>
  <c r="T29" i="105"/>
  <c r="S29" i="105" s="1"/>
  <c r="T30" i="105"/>
  <c r="S30" i="105" s="1"/>
  <c r="V30" i="105"/>
  <c r="U30" i="105"/>
  <c r="T31" i="105"/>
  <c r="S31" i="105" s="1"/>
  <c r="V31" i="105"/>
  <c r="U31" i="105"/>
  <c r="T33" i="105"/>
  <c r="S33" i="105" s="1"/>
  <c r="T34" i="105"/>
  <c r="S34" i="105" s="1"/>
  <c r="V34" i="105"/>
  <c r="U34" i="105"/>
  <c r="T35" i="105"/>
  <c r="S35" i="105" s="1"/>
  <c r="V35" i="105"/>
  <c r="U35" i="105"/>
  <c r="T37" i="105"/>
  <c r="S37" i="105" s="1"/>
  <c r="T38" i="105"/>
  <c r="S38" i="105" s="1"/>
  <c r="V38" i="105"/>
  <c r="U38" i="105"/>
  <c r="T39" i="105"/>
  <c r="S39" i="105" s="1"/>
  <c r="V39" i="105"/>
  <c r="U39" i="105"/>
  <c r="T41" i="105"/>
  <c r="S41" i="105" s="1"/>
  <c r="T43" i="105"/>
  <c r="S43" i="105" s="1"/>
  <c r="V43" i="105"/>
  <c r="U43" i="105"/>
  <c r="V44" i="105"/>
  <c r="V45" i="105"/>
  <c r="U45" i="105"/>
  <c r="T46" i="105"/>
  <c r="S46" i="105" s="1"/>
  <c r="V46" i="105"/>
  <c r="U46" i="105"/>
  <c r="T47" i="105"/>
  <c r="S47" i="105" s="1"/>
  <c r="V47" i="105"/>
  <c r="U47" i="105"/>
  <c r="V48" i="105"/>
  <c r="G48" i="104"/>
  <c r="K48" i="104" s="1"/>
  <c r="L48" i="104" s="1"/>
  <c r="G47" i="104"/>
  <c r="K47" i="104" s="1"/>
  <c r="L47" i="104" s="1"/>
  <c r="T47" i="104" s="1"/>
  <c r="S47" i="104" s="1"/>
  <c r="G46" i="104"/>
  <c r="K46" i="104" s="1"/>
  <c r="L46" i="104" s="1"/>
  <c r="T46" i="104" s="1"/>
  <c r="S46" i="104" s="1"/>
  <c r="G45" i="104"/>
  <c r="K45" i="104" s="1"/>
  <c r="L45" i="104" s="1"/>
  <c r="G44" i="104"/>
  <c r="K44" i="104" s="1"/>
  <c r="L44" i="104" s="1"/>
  <c r="G43" i="104"/>
  <c r="K43" i="104" s="1"/>
  <c r="L43" i="104" s="1"/>
  <c r="T43" i="104" s="1"/>
  <c r="S43" i="104" s="1"/>
  <c r="G42" i="104"/>
  <c r="G41" i="104"/>
  <c r="K41" i="104" s="1"/>
  <c r="L41" i="104" s="1"/>
  <c r="G40" i="104"/>
  <c r="K40" i="104" s="1"/>
  <c r="L40" i="104" s="1"/>
  <c r="G39" i="104"/>
  <c r="K39" i="104" s="1"/>
  <c r="L39" i="104" s="1"/>
  <c r="G38" i="104"/>
  <c r="K38" i="104" s="1"/>
  <c r="L38" i="104" s="1"/>
  <c r="T38" i="104" s="1"/>
  <c r="S38" i="104" s="1"/>
  <c r="G37" i="104"/>
  <c r="K37" i="104" s="1"/>
  <c r="L37" i="104" s="1"/>
  <c r="G36" i="104"/>
  <c r="K36" i="104" s="1"/>
  <c r="L36" i="104" s="1"/>
  <c r="G35" i="104"/>
  <c r="K35" i="104" s="1"/>
  <c r="L35" i="104" s="1"/>
  <c r="G34" i="104"/>
  <c r="K34" i="104" s="1"/>
  <c r="L34" i="104" s="1"/>
  <c r="T34" i="104" s="1"/>
  <c r="S34" i="104" s="1"/>
  <c r="G33" i="104"/>
  <c r="K33" i="104" s="1"/>
  <c r="L33" i="104" s="1"/>
  <c r="G32" i="104"/>
  <c r="K32" i="104" s="1"/>
  <c r="L32" i="104" s="1"/>
  <c r="G31" i="104"/>
  <c r="K31" i="104" s="1"/>
  <c r="L31" i="104" s="1"/>
  <c r="G30" i="104"/>
  <c r="K30" i="104" s="1"/>
  <c r="L30" i="104" s="1"/>
  <c r="T30" i="104" s="1"/>
  <c r="S30" i="104" s="1"/>
  <c r="G29" i="104"/>
  <c r="K29" i="104" s="1"/>
  <c r="L29" i="104" s="1"/>
  <c r="G28" i="104"/>
  <c r="K28" i="104" s="1"/>
  <c r="L28" i="104" s="1"/>
  <c r="G27" i="104"/>
  <c r="K27" i="104" s="1"/>
  <c r="L27" i="104" s="1"/>
  <c r="G26" i="104"/>
  <c r="K26" i="104" s="1"/>
  <c r="L26" i="104" s="1"/>
  <c r="T26" i="104" s="1"/>
  <c r="S26" i="104" s="1"/>
  <c r="G25" i="104"/>
  <c r="K25" i="104" s="1"/>
  <c r="L25" i="104" s="1"/>
  <c r="G24" i="104"/>
  <c r="K24" i="104" s="1"/>
  <c r="L24" i="104" s="1"/>
  <c r="G23" i="104"/>
  <c r="K23" i="104" s="1"/>
  <c r="L23" i="104" s="1"/>
  <c r="G22" i="104"/>
  <c r="K22" i="104" s="1"/>
  <c r="L22" i="104" s="1"/>
  <c r="T22" i="104" s="1"/>
  <c r="S22" i="104" s="1"/>
  <c r="G21" i="104"/>
  <c r="K21" i="104" s="1"/>
  <c r="L21" i="104" s="1"/>
  <c r="G20" i="104"/>
  <c r="K20" i="104" s="1"/>
  <c r="L20" i="104" s="1"/>
  <c r="G19" i="104"/>
  <c r="K19" i="104" s="1"/>
  <c r="L19" i="104" s="1"/>
  <c r="G18" i="104"/>
  <c r="H48" i="104"/>
  <c r="H47" i="104"/>
  <c r="H46" i="104"/>
  <c r="H45" i="104"/>
  <c r="H44" i="104"/>
  <c r="H43" i="104"/>
  <c r="H42" i="104"/>
  <c r="H41" i="104"/>
  <c r="H40" i="104"/>
  <c r="H39" i="104"/>
  <c r="H38" i="104"/>
  <c r="H37" i="104"/>
  <c r="H36" i="104"/>
  <c r="H35" i="104"/>
  <c r="H34" i="104"/>
  <c r="H33" i="104"/>
  <c r="H32" i="104"/>
  <c r="H31" i="104"/>
  <c r="H30" i="104"/>
  <c r="H29" i="104"/>
  <c r="H28" i="104"/>
  <c r="H27" i="104"/>
  <c r="H26" i="104"/>
  <c r="H25" i="104"/>
  <c r="H24" i="104"/>
  <c r="H23" i="104"/>
  <c r="H22" i="104"/>
  <c r="H21" i="104"/>
  <c r="H20" i="104"/>
  <c r="H19" i="104"/>
  <c r="H18" i="104"/>
  <c r="H49" i="104" s="1"/>
  <c r="P2" i="104" s="1"/>
  <c r="R48" i="104"/>
  <c r="R47" i="104"/>
  <c r="R46" i="104"/>
  <c r="R45" i="104"/>
  <c r="R44" i="104"/>
  <c r="R43" i="104"/>
  <c r="R42" i="104"/>
  <c r="K42" i="104" s="1"/>
  <c r="R41" i="104"/>
  <c r="R40" i="104"/>
  <c r="R39" i="104"/>
  <c r="R38" i="104"/>
  <c r="R37" i="104"/>
  <c r="R36" i="104"/>
  <c r="R35" i="104"/>
  <c r="R34" i="104"/>
  <c r="R33" i="104"/>
  <c r="R32" i="104"/>
  <c r="R31" i="104"/>
  <c r="R30" i="104"/>
  <c r="R29" i="104"/>
  <c r="R28" i="104"/>
  <c r="R27" i="104"/>
  <c r="R26" i="104"/>
  <c r="R25" i="104"/>
  <c r="R24" i="104"/>
  <c r="R23" i="104"/>
  <c r="R22" i="104"/>
  <c r="R21" i="104"/>
  <c r="R20" i="104"/>
  <c r="R19" i="104"/>
  <c r="R18" i="104"/>
  <c r="R49" i="104" s="1"/>
  <c r="J49" i="104"/>
  <c r="T19" i="104"/>
  <c r="S19" i="104" s="1"/>
  <c r="T20" i="104"/>
  <c r="S20" i="104" s="1"/>
  <c r="V20" i="104"/>
  <c r="U20" i="104"/>
  <c r="T21" i="104"/>
  <c r="S21" i="104" s="1"/>
  <c r="V21" i="104"/>
  <c r="U21" i="104"/>
  <c r="T23" i="104"/>
  <c r="S23" i="104" s="1"/>
  <c r="T24" i="104"/>
  <c r="S24" i="104" s="1"/>
  <c r="V24" i="104"/>
  <c r="U24" i="104"/>
  <c r="T25" i="104"/>
  <c r="S25" i="104" s="1"/>
  <c r="V25" i="104"/>
  <c r="U25" i="104"/>
  <c r="T27" i="104"/>
  <c r="S27" i="104" s="1"/>
  <c r="T28" i="104"/>
  <c r="S28" i="104" s="1"/>
  <c r="V28" i="104"/>
  <c r="U28" i="104"/>
  <c r="T29" i="104"/>
  <c r="S29" i="104" s="1"/>
  <c r="V29" i="104"/>
  <c r="U29" i="104"/>
  <c r="T31" i="104"/>
  <c r="S31" i="104" s="1"/>
  <c r="T32" i="104"/>
  <c r="S32" i="104" s="1"/>
  <c r="V32" i="104"/>
  <c r="U32" i="104"/>
  <c r="T33" i="104"/>
  <c r="S33" i="104" s="1"/>
  <c r="V33" i="104"/>
  <c r="U33" i="104"/>
  <c r="T35" i="104"/>
  <c r="S35" i="104" s="1"/>
  <c r="T36" i="104"/>
  <c r="S36" i="104" s="1"/>
  <c r="V36" i="104"/>
  <c r="U36" i="104"/>
  <c r="T37" i="104"/>
  <c r="S37" i="104" s="1"/>
  <c r="V37" i="104"/>
  <c r="U37" i="104"/>
  <c r="T39" i="104"/>
  <c r="S39" i="104" s="1"/>
  <c r="T40" i="104"/>
  <c r="S40" i="104" s="1"/>
  <c r="V40" i="104"/>
  <c r="U40" i="104"/>
  <c r="T41" i="104"/>
  <c r="S41" i="104" s="1"/>
  <c r="V41" i="104"/>
  <c r="U41" i="104"/>
  <c r="L42" i="104"/>
  <c r="T42" i="104" s="1"/>
  <c r="S42" i="104" s="1"/>
  <c r="V43" i="104"/>
  <c r="U43" i="104"/>
  <c r="T44" i="104"/>
  <c r="S44" i="104" s="1"/>
  <c r="V44" i="104"/>
  <c r="U44" i="104"/>
  <c r="T45" i="104"/>
  <c r="S45" i="104" s="1"/>
  <c r="V45" i="104"/>
  <c r="U45" i="104"/>
  <c r="V46" i="104"/>
  <c r="V47" i="104"/>
  <c r="U47" i="104"/>
  <c r="T48" i="104"/>
  <c r="S48" i="104" s="1"/>
  <c r="V48" i="104"/>
  <c r="U48" i="104"/>
  <c r="G48" i="103"/>
  <c r="K48" i="103" s="1"/>
  <c r="L48" i="103" s="1"/>
  <c r="T48" i="103" s="1"/>
  <c r="S48" i="103" s="1"/>
  <c r="G47" i="103"/>
  <c r="K47" i="103" s="1"/>
  <c r="L47" i="103" s="1"/>
  <c r="G46" i="103"/>
  <c r="K46" i="103" s="1"/>
  <c r="L46" i="103" s="1"/>
  <c r="G45" i="103"/>
  <c r="K45" i="103" s="1"/>
  <c r="L45" i="103" s="1"/>
  <c r="T45" i="103" s="1"/>
  <c r="S45" i="103" s="1"/>
  <c r="G44" i="103"/>
  <c r="K44" i="103" s="1"/>
  <c r="L44" i="103" s="1"/>
  <c r="T44" i="103" s="1"/>
  <c r="S44" i="103" s="1"/>
  <c r="G43" i="103"/>
  <c r="K43" i="103" s="1"/>
  <c r="L43" i="103" s="1"/>
  <c r="G42" i="103"/>
  <c r="G41" i="103"/>
  <c r="K41" i="103" s="1"/>
  <c r="L41" i="103" s="1"/>
  <c r="G40" i="103"/>
  <c r="K40" i="103" s="1"/>
  <c r="L40" i="103" s="1"/>
  <c r="T40" i="103" s="1"/>
  <c r="S40" i="103" s="1"/>
  <c r="G39" i="103"/>
  <c r="K39" i="103" s="1"/>
  <c r="L39" i="103" s="1"/>
  <c r="T39" i="103" s="1"/>
  <c r="S39" i="103" s="1"/>
  <c r="G38" i="103"/>
  <c r="K38" i="103" s="1"/>
  <c r="L38" i="103" s="1"/>
  <c r="G37" i="103"/>
  <c r="K37" i="103" s="1"/>
  <c r="L37" i="103" s="1"/>
  <c r="G36" i="103"/>
  <c r="K36" i="103" s="1"/>
  <c r="L36" i="103" s="1"/>
  <c r="T36" i="103" s="1"/>
  <c r="S36" i="103" s="1"/>
  <c r="G35" i="103"/>
  <c r="K35" i="103" s="1"/>
  <c r="L35" i="103" s="1"/>
  <c r="T35" i="103" s="1"/>
  <c r="S35" i="103" s="1"/>
  <c r="G34" i="103"/>
  <c r="K34" i="103" s="1"/>
  <c r="L34" i="103" s="1"/>
  <c r="G33" i="103"/>
  <c r="K33" i="103" s="1"/>
  <c r="L33" i="103" s="1"/>
  <c r="G32" i="103"/>
  <c r="K32" i="103" s="1"/>
  <c r="L32" i="103" s="1"/>
  <c r="T32" i="103" s="1"/>
  <c r="S32" i="103" s="1"/>
  <c r="G31" i="103"/>
  <c r="K31" i="103" s="1"/>
  <c r="L31" i="103" s="1"/>
  <c r="T31" i="103" s="1"/>
  <c r="S31" i="103" s="1"/>
  <c r="G30" i="103"/>
  <c r="K30" i="103" s="1"/>
  <c r="L30" i="103" s="1"/>
  <c r="G29" i="103"/>
  <c r="K29" i="103" s="1"/>
  <c r="L29" i="103" s="1"/>
  <c r="G28" i="103"/>
  <c r="K28" i="103" s="1"/>
  <c r="L28" i="103" s="1"/>
  <c r="T28" i="103" s="1"/>
  <c r="S28" i="103" s="1"/>
  <c r="G27" i="103"/>
  <c r="K27" i="103" s="1"/>
  <c r="L27" i="103" s="1"/>
  <c r="T27" i="103" s="1"/>
  <c r="S27" i="103" s="1"/>
  <c r="G26" i="103"/>
  <c r="K26" i="103" s="1"/>
  <c r="L26" i="103" s="1"/>
  <c r="G25" i="103"/>
  <c r="K25" i="103" s="1"/>
  <c r="L25" i="103" s="1"/>
  <c r="G24" i="103"/>
  <c r="K24" i="103" s="1"/>
  <c r="L24" i="103" s="1"/>
  <c r="T24" i="103" s="1"/>
  <c r="S24" i="103" s="1"/>
  <c r="G23" i="103"/>
  <c r="K23" i="103" s="1"/>
  <c r="L23" i="103" s="1"/>
  <c r="T23" i="103" s="1"/>
  <c r="S23" i="103" s="1"/>
  <c r="G22" i="103"/>
  <c r="K22" i="103" s="1"/>
  <c r="L22" i="103" s="1"/>
  <c r="G21" i="103"/>
  <c r="K21" i="103" s="1"/>
  <c r="L21" i="103" s="1"/>
  <c r="G20" i="103"/>
  <c r="K20" i="103" s="1"/>
  <c r="L20" i="103" s="1"/>
  <c r="T20" i="103" s="1"/>
  <c r="S20" i="103" s="1"/>
  <c r="G19" i="103"/>
  <c r="K19" i="103" s="1"/>
  <c r="L19" i="103" s="1"/>
  <c r="T19" i="103" s="1"/>
  <c r="S19" i="103" s="1"/>
  <c r="G18" i="103"/>
  <c r="H48" i="103"/>
  <c r="H47" i="103"/>
  <c r="H46" i="103"/>
  <c r="H45" i="103"/>
  <c r="H44" i="103"/>
  <c r="H43" i="103"/>
  <c r="H42" i="103"/>
  <c r="H41" i="103"/>
  <c r="H40" i="103"/>
  <c r="H39" i="103"/>
  <c r="H38" i="103"/>
  <c r="H37" i="103"/>
  <c r="H36" i="103"/>
  <c r="H35" i="103"/>
  <c r="H34" i="103"/>
  <c r="H33" i="103"/>
  <c r="H32" i="103"/>
  <c r="H31" i="103"/>
  <c r="H30" i="103"/>
  <c r="H29" i="103"/>
  <c r="H28" i="103"/>
  <c r="H27" i="103"/>
  <c r="H26" i="103"/>
  <c r="H25" i="103"/>
  <c r="H24" i="103"/>
  <c r="H23" i="103"/>
  <c r="H22" i="103"/>
  <c r="H21" i="103"/>
  <c r="H20" i="103"/>
  <c r="H19" i="103"/>
  <c r="H18" i="103"/>
  <c r="H49" i="103" s="1"/>
  <c r="P2" i="103" s="1"/>
  <c r="R48" i="103"/>
  <c r="R47" i="103"/>
  <c r="R46" i="103"/>
  <c r="R45" i="103"/>
  <c r="R44" i="103"/>
  <c r="R43" i="103"/>
  <c r="R42" i="103"/>
  <c r="K42" i="103" s="1"/>
  <c r="L42" i="103" s="1"/>
  <c r="T42" i="103" s="1"/>
  <c r="S42" i="103" s="1"/>
  <c r="R41" i="103"/>
  <c r="R40" i="103"/>
  <c r="R39" i="103"/>
  <c r="R38" i="103"/>
  <c r="R37" i="103"/>
  <c r="R36" i="103"/>
  <c r="R35" i="103"/>
  <c r="R34" i="103"/>
  <c r="R33" i="103"/>
  <c r="R32" i="103"/>
  <c r="R31" i="103"/>
  <c r="R30" i="103"/>
  <c r="R29" i="103"/>
  <c r="R28" i="103"/>
  <c r="R27" i="103"/>
  <c r="R26" i="103"/>
  <c r="R25" i="103"/>
  <c r="R24" i="103"/>
  <c r="R23" i="103"/>
  <c r="R22" i="103"/>
  <c r="R21" i="103"/>
  <c r="R20" i="103"/>
  <c r="R19" i="103"/>
  <c r="R18" i="103"/>
  <c r="R49" i="103" s="1"/>
  <c r="J49" i="103"/>
  <c r="V19" i="103"/>
  <c r="U19" i="103"/>
  <c r="T21" i="103"/>
  <c r="S21" i="103" s="1"/>
  <c r="T22" i="103"/>
  <c r="S22" i="103" s="1"/>
  <c r="V22" i="103"/>
  <c r="U22" i="103"/>
  <c r="V23" i="103"/>
  <c r="U23" i="103"/>
  <c r="T25" i="103"/>
  <c r="S25" i="103" s="1"/>
  <c r="T26" i="103"/>
  <c r="S26" i="103" s="1"/>
  <c r="V26" i="103"/>
  <c r="U26" i="103"/>
  <c r="V27" i="103"/>
  <c r="U27" i="103"/>
  <c r="T29" i="103"/>
  <c r="S29" i="103" s="1"/>
  <c r="T30" i="103"/>
  <c r="S30" i="103" s="1"/>
  <c r="V30" i="103"/>
  <c r="U30" i="103"/>
  <c r="V31" i="103"/>
  <c r="U31" i="103"/>
  <c r="T33" i="103"/>
  <c r="S33" i="103" s="1"/>
  <c r="T34" i="103"/>
  <c r="S34" i="103" s="1"/>
  <c r="V34" i="103"/>
  <c r="U34" i="103"/>
  <c r="V35" i="103"/>
  <c r="U35" i="103"/>
  <c r="T37" i="103"/>
  <c r="S37" i="103" s="1"/>
  <c r="T38" i="103"/>
  <c r="S38" i="103" s="1"/>
  <c r="V38" i="103"/>
  <c r="U38" i="103"/>
  <c r="V39" i="103"/>
  <c r="U39" i="103"/>
  <c r="T41" i="103"/>
  <c r="S41" i="103" s="1"/>
  <c r="T43" i="103"/>
  <c r="S43" i="103" s="1"/>
  <c r="V43" i="103"/>
  <c r="V44" i="103"/>
  <c r="V45" i="103"/>
  <c r="U45" i="103"/>
  <c r="T46" i="103"/>
  <c r="S46" i="103" s="1"/>
  <c r="V46" i="103"/>
  <c r="U46" i="103"/>
  <c r="T47" i="103"/>
  <c r="S47" i="103" s="1"/>
  <c r="V47" i="103"/>
  <c r="V48" i="103"/>
  <c r="G48" i="102"/>
  <c r="K48" i="102" s="1"/>
  <c r="L48" i="102" s="1"/>
  <c r="G47" i="102"/>
  <c r="K47" i="102" s="1"/>
  <c r="L47" i="102" s="1"/>
  <c r="T47" i="102" s="1"/>
  <c r="S47" i="102" s="1"/>
  <c r="G46" i="102"/>
  <c r="K46" i="102" s="1"/>
  <c r="L46" i="102" s="1"/>
  <c r="G45" i="102"/>
  <c r="K45" i="102" s="1"/>
  <c r="L45" i="102" s="1"/>
  <c r="T45" i="102" s="1"/>
  <c r="S45" i="102" s="1"/>
  <c r="G44" i="102"/>
  <c r="K44" i="102" s="1"/>
  <c r="L44" i="102" s="1"/>
  <c r="G43" i="102"/>
  <c r="K43" i="102" s="1"/>
  <c r="L43" i="102" s="1"/>
  <c r="T43" i="102" s="1"/>
  <c r="S43" i="102" s="1"/>
  <c r="G42" i="102"/>
  <c r="G41" i="102"/>
  <c r="K41" i="102" s="1"/>
  <c r="L41" i="102" s="1"/>
  <c r="T41" i="102" s="1"/>
  <c r="S41" i="102" s="1"/>
  <c r="G40" i="102"/>
  <c r="K40" i="102" s="1"/>
  <c r="L40" i="102" s="1"/>
  <c r="G39" i="102"/>
  <c r="K39" i="102" s="1"/>
  <c r="L39" i="102" s="1"/>
  <c r="T39" i="102" s="1"/>
  <c r="S39" i="102" s="1"/>
  <c r="G38" i="102"/>
  <c r="K38" i="102" s="1"/>
  <c r="L38" i="102" s="1"/>
  <c r="G37" i="102"/>
  <c r="K37" i="102" s="1"/>
  <c r="L37" i="102" s="1"/>
  <c r="T37" i="102" s="1"/>
  <c r="S37" i="102" s="1"/>
  <c r="G36" i="102"/>
  <c r="K36" i="102" s="1"/>
  <c r="L36" i="102" s="1"/>
  <c r="G35" i="102"/>
  <c r="K35" i="102" s="1"/>
  <c r="L35" i="102" s="1"/>
  <c r="T35" i="102" s="1"/>
  <c r="S35" i="102" s="1"/>
  <c r="G34" i="102"/>
  <c r="K34" i="102" s="1"/>
  <c r="L34" i="102" s="1"/>
  <c r="G33" i="102"/>
  <c r="K33" i="102" s="1"/>
  <c r="L33" i="102" s="1"/>
  <c r="T33" i="102" s="1"/>
  <c r="S33" i="102" s="1"/>
  <c r="G32" i="102"/>
  <c r="K32" i="102" s="1"/>
  <c r="L32" i="102" s="1"/>
  <c r="G31" i="102"/>
  <c r="K31" i="102" s="1"/>
  <c r="L31" i="102" s="1"/>
  <c r="T31" i="102" s="1"/>
  <c r="S31" i="102" s="1"/>
  <c r="G30" i="102"/>
  <c r="K30" i="102" s="1"/>
  <c r="L30" i="102" s="1"/>
  <c r="G29" i="102"/>
  <c r="K29" i="102" s="1"/>
  <c r="L29" i="102" s="1"/>
  <c r="T29" i="102" s="1"/>
  <c r="S29" i="102" s="1"/>
  <c r="G28" i="102"/>
  <c r="K28" i="102" s="1"/>
  <c r="L28" i="102" s="1"/>
  <c r="G27" i="102"/>
  <c r="K27" i="102" s="1"/>
  <c r="L27" i="102" s="1"/>
  <c r="T27" i="102" s="1"/>
  <c r="S27" i="102" s="1"/>
  <c r="G26" i="102"/>
  <c r="K26" i="102" s="1"/>
  <c r="L26" i="102" s="1"/>
  <c r="G25" i="102"/>
  <c r="K25" i="102" s="1"/>
  <c r="L25" i="102" s="1"/>
  <c r="T25" i="102" s="1"/>
  <c r="S25" i="102" s="1"/>
  <c r="G24" i="102"/>
  <c r="K24" i="102" s="1"/>
  <c r="L24" i="102" s="1"/>
  <c r="G23" i="102"/>
  <c r="K23" i="102" s="1"/>
  <c r="L23" i="102" s="1"/>
  <c r="T23" i="102" s="1"/>
  <c r="S23" i="102" s="1"/>
  <c r="G22" i="102"/>
  <c r="K22" i="102" s="1"/>
  <c r="L22" i="102" s="1"/>
  <c r="G21" i="102"/>
  <c r="K21" i="102" s="1"/>
  <c r="L21" i="102" s="1"/>
  <c r="T21" i="102" s="1"/>
  <c r="S21" i="102" s="1"/>
  <c r="G20" i="102"/>
  <c r="K20" i="102" s="1"/>
  <c r="L20" i="102" s="1"/>
  <c r="G19" i="102"/>
  <c r="K19" i="102" s="1"/>
  <c r="L19" i="102" s="1"/>
  <c r="T19" i="102" s="1"/>
  <c r="S19" i="102" s="1"/>
  <c r="G18" i="102"/>
  <c r="H48" i="102"/>
  <c r="H47" i="102"/>
  <c r="H46" i="102"/>
  <c r="H45" i="102"/>
  <c r="H44" i="102"/>
  <c r="H43" i="102"/>
  <c r="H42" i="102"/>
  <c r="H41" i="102"/>
  <c r="H40" i="102"/>
  <c r="H39" i="102"/>
  <c r="H38" i="102"/>
  <c r="H37" i="102"/>
  <c r="H36" i="102"/>
  <c r="H35" i="102"/>
  <c r="H34" i="102"/>
  <c r="H33" i="102"/>
  <c r="H32" i="102"/>
  <c r="H31" i="102"/>
  <c r="H30" i="102"/>
  <c r="H29" i="102"/>
  <c r="H28" i="102"/>
  <c r="H27" i="102"/>
  <c r="H26" i="102"/>
  <c r="H25" i="102"/>
  <c r="H24" i="102"/>
  <c r="H23" i="102"/>
  <c r="H22" i="102"/>
  <c r="H21" i="102"/>
  <c r="H20" i="102"/>
  <c r="H19" i="102"/>
  <c r="H18" i="102"/>
  <c r="H49" i="102" s="1"/>
  <c r="P2" i="102" s="1"/>
  <c r="R48" i="102"/>
  <c r="R47" i="102"/>
  <c r="R46" i="102"/>
  <c r="R45" i="102"/>
  <c r="R44" i="102"/>
  <c r="R43" i="102"/>
  <c r="R42" i="102"/>
  <c r="K42" i="102" s="1"/>
  <c r="R41" i="102"/>
  <c r="R40" i="102"/>
  <c r="R39" i="102"/>
  <c r="R38" i="102"/>
  <c r="R37" i="102"/>
  <c r="R36" i="102"/>
  <c r="R35" i="102"/>
  <c r="R34" i="102"/>
  <c r="R33" i="102"/>
  <c r="R32" i="102"/>
  <c r="R31" i="102"/>
  <c r="R30" i="102"/>
  <c r="R29" i="102"/>
  <c r="R28" i="102"/>
  <c r="R27" i="102"/>
  <c r="R26" i="102"/>
  <c r="R25" i="102"/>
  <c r="R24" i="102"/>
  <c r="R23" i="102"/>
  <c r="R22" i="102"/>
  <c r="R21" i="102"/>
  <c r="R20" i="102"/>
  <c r="R19" i="102"/>
  <c r="R18" i="102"/>
  <c r="R49" i="102" s="1"/>
  <c r="J49" i="102"/>
  <c r="T20" i="102"/>
  <c r="S20" i="102" s="1"/>
  <c r="V20" i="102"/>
  <c r="U20" i="102"/>
  <c r="V21" i="102"/>
  <c r="T22" i="102"/>
  <c r="S22" i="102" s="1"/>
  <c r="V22" i="102"/>
  <c r="U22" i="102"/>
  <c r="T24" i="102"/>
  <c r="S24" i="102" s="1"/>
  <c r="V24" i="102"/>
  <c r="U24" i="102"/>
  <c r="V25" i="102"/>
  <c r="T26" i="102"/>
  <c r="S26" i="102" s="1"/>
  <c r="V26" i="102"/>
  <c r="U26" i="102"/>
  <c r="T28" i="102"/>
  <c r="S28" i="102" s="1"/>
  <c r="V28" i="102"/>
  <c r="U28" i="102"/>
  <c r="V29" i="102"/>
  <c r="T30" i="102"/>
  <c r="S30" i="102" s="1"/>
  <c r="V30" i="102"/>
  <c r="U30" i="102"/>
  <c r="T32" i="102"/>
  <c r="S32" i="102" s="1"/>
  <c r="V32" i="102"/>
  <c r="U32" i="102"/>
  <c r="V33" i="102"/>
  <c r="T34" i="102"/>
  <c r="S34" i="102" s="1"/>
  <c r="V34" i="102"/>
  <c r="U34" i="102"/>
  <c r="T36" i="102"/>
  <c r="S36" i="102" s="1"/>
  <c r="V36" i="102"/>
  <c r="U36" i="102"/>
  <c r="V37" i="102"/>
  <c r="T38" i="102"/>
  <c r="S38" i="102" s="1"/>
  <c r="V38" i="102"/>
  <c r="U38" i="102"/>
  <c r="T40" i="102"/>
  <c r="S40" i="102" s="1"/>
  <c r="V40" i="102"/>
  <c r="U40" i="102"/>
  <c r="V41" i="102"/>
  <c r="L42" i="102"/>
  <c r="T42" i="102" s="1"/>
  <c r="S42" i="102" s="1"/>
  <c r="V43" i="102"/>
  <c r="T44" i="102"/>
  <c r="S44" i="102" s="1"/>
  <c r="V44" i="102"/>
  <c r="U44" i="102"/>
  <c r="V45" i="102"/>
  <c r="T46" i="102"/>
  <c r="S46" i="102" s="1"/>
  <c r="V46" i="102"/>
  <c r="U46" i="102"/>
  <c r="V47" i="102"/>
  <c r="T48" i="102"/>
  <c r="S48" i="102" s="1"/>
  <c r="V48" i="102"/>
  <c r="U48" i="102"/>
  <c r="G48" i="101"/>
  <c r="K48" i="101" s="1"/>
  <c r="L48" i="101" s="1"/>
  <c r="G47" i="101"/>
  <c r="K47" i="101" s="1"/>
  <c r="L47" i="101" s="1"/>
  <c r="G46" i="101"/>
  <c r="K46" i="101" s="1"/>
  <c r="L46" i="101" s="1"/>
  <c r="T46" i="101" s="1"/>
  <c r="S46" i="101" s="1"/>
  <c r="G45" i="101"/>
  <c r="K45" i="101" s="1"/>
  <c r="L45" i="101" s="1"/>
  <c r="T45" i="101" s="1"/>
  <c r="S45" i="101" s="1"/>
  <c r="G44" i="101"/>
  <c r="K44" i="101" s="1"/>
  <c r="L44" i="101" s="1"/>
  <c r="G43" i="101"/>
  <c r="K43" i="101" s="1"/>
  <c r="L43" i="101" s="1"/>
  <c r="G42" i="101"/>
  <c r="G41" i="101"/>
  <c r="K41" i="101" s="1"/>
  <c r="L41" i="101" s="1"/>
  <c r="T41" i="101" s="1"/>
  <c r="S41" i="101" s="1"/>
  <c r="G40" i="101"/>
  <c r="K40" i="101" s="1"/>
  <c r="L40" i="101" s="1"/>
  <c r="G39" i="101"/>
  <c r="K39" i="101" s="1"/>
  <c r="L39" i="101" s="1"/>
  <c r="G38" i="101"/>
  <c r="K38" i="101" s="1"/>
  <c r="L38" i="101" s="1"/>
  <c r="G37" i="101"/>
  <c r="K37" i="101" s="1"/>
  <c r="L37" i="101" s="1"/>
  <c r="T37" i="101" s="1"/>
  <c r="S37" i="101" s="1"/>
  <c r="G36" i="101"/>
  <c r="K36" i="101" s="1"/>
  <c r="L36" i="101" s="1"/>
  <c r="G35" i="101"/>
  <c r="K35" i="101" s="1"/>
  <c r="L35" i="101" s="1"/>
  <c r="G34" i="101"/>
  <c r="K34" i="101" s="1"/>
  <c r="L34" i="101" s="1"/>
  <c r="G33" i="101"/>
  <c r="K33" i="101" s="1"/>
  <c r="L33" i="101" s="1"/>
  <c r="T33" i="101" s="1"/>
  <c r="S33" i="101" s="1"/>
  <c r="G32" i="101"/>
  <c r="K32" i="101" s="1"/>
  <c r="L32" i="101" s="1"/>
  <c r="G31" i="101"/>
  <c r="K31" i="101" s="1"/>
  <c r="L31" i="101" s="1"/>
  <c r="G30" i="101"/>
  <c r="K30" i="101" s="1"/>
  <c r="L30" i="101" s="1"/>
  <c r="G29" i="101"/>
  <c r="K29" i="101" s="1"/>
  <c r="L29" i="101" s="1"/>
  <c r="T29" i="101" s="1"/>
  <c r="S29" i="101" s="1"/>
  <c r="G28" i="101"/>
  <c r="K28" i="101" s="1"/>
  <c r="L28" i="101" s="1"/>
  <c r="G27" i="101"/>
  <c r="K27" i="101" s="1"/>
  <c r="L27" i="101" s="1"/>
  <c r="G26" i="101"/>
  <c r="K26" i="101" s="1"/>
  <c r="L26" i="101" s="1"/>
  <c r="G25" i="101"/>
  <c r="K25" i="101" s="1"/>
  <c r="L25" i="101" s="1"/>
  <c r="T25" i="101" s="1"/>
  <c r="S25" i="101" s="1"/>
  <c r="G24" i="101"/>
  <c r="K24" i="101" s="1"/>
  <c r="L24" i="101" s="1"/>
  <c r="G23" i="101"/>
  <c r="K23" i="101" s="1"/>
  <c r="L23" i="101" s="1"/>
  <c r="G22" i="101"/>
  <c r="K22" i="101" s="1"/>
  <c r="L22" i="101" s="1"/>
  <c r="G21" i="101"/>
  <c r="K21" i="101" s="1"/>
  <c r="L21" i="101" s="1"/>
  <c r="T21" i="101" s="1"/>
  <c r="S21" i="101" s="1"/>
  <c r="G20" i="101"/>
  <c r="K20" i="101" s="1"/>
  <c r="L20" i="101" s="1"/>
  <c r="G19" i="101"/>
  <c r="K19" i="101" s="1"/>
  <c r="L19" i="101" s="1"/>
  <c r="G18" i="101"/>
  <c r="H48" i="101"/>
  <c r="H47" i="101"/>
  <c r="H46" i="101"/>
  <c r="H45" i="101"/>
  <c r="H44" i="101"/>
  <c r="H43" i="101"/>
  <c r="H42" i="101"/>
  <c r="H41" i="101"/>
  <c r="H40" i="101"/>
  <c r="H39" i="101"/>
  <c r="H38" i="101"/>
  <c r="H37" i="101"/>
  <c r="H36" i="101"/>
  <c r="H35" i="101"/>
  <c r="H34" i="101"/>
  <c r="H33" i="101"/>
  <c r="H32" i="101"/>
  <c r="H31" i="101"/>
  <c r="H30" i="101"/>
  <c r="H29" i="101"/>
  <c r="H28" i="101"/>
  <c r="H27" i="101"/>
  <c r="H26" i="101"/>
  <c r="H25" i="101"/>
  <c r="H24" i="101"/>
  <c r="H23" i="101"/>
  <c r="H22" i="101"/>
  <c r="H21" i="101"/>
  <c r="H20" i="101"/>
  <c r="H19" i="101"/>
  <c r="H18" i="101"/>
  <c r="H49" i="101" s="1"/>
  <c r="P2" i="101" s="1"/>
  <c r="R48" i="101"/>
  <c r="R47" i="101"/>
  <c r="R46" i="101"/>
  <c r="R45" i="101"/>
  <c r="R44" i="101"/>
  <c r="R43" i="101"/>
  <c r="R42" i="101"/>
  <c r="K42" i="101" s="1"/>
  <c r="R41" i="101"/>
  <c r="R40" i="101"/>
  <c r="R39" i="101"/>
  <c r="R38" i="101"/>
  <c r="R37" i="101"/>
  <c r="R36" i="101"/>
  <c r="R35" i="101"/>
  <c r="R34" i="101"/>
  <c r="R33" i="101"/>
  <c r="R32" i="101"/>
  <c r="R31" i="101"/>
  <c r="R30" i="101"/>
  <c r="R29" i="101"/>
  <c r="R28" i="101"/>
  <c r="R27" i="101"/>
  <c r="R26" i="101"/>
  <c r="R25" i="101"/>
  <c r="R24" i="101"/>
  <c r="R23" i="101"/>
  <c r="R22" i="101"/>
  <c r="R21" i="101"/>
  <c r="R20" i="101"/>
  <c r="R19" i="101"/>
  <c r="R18" i="101"/>
  <c r="R49" i="101" s="1"/>
  <c r="J49" i="101"/>
  <c r="T19" i="101"/>
  <c r="S19" i="101" s="1"/>
  <c r="V19" i="101"/>
  <c r="U19" i="101"/>
  <c r="T20" i="101"/>
  <c r="S20" i="101" s="1"/>
  <c r="V20" i="101"/>
  <c r="U20" i="101"/>
  <c r="T22" i="101"/>
  <c r="S22" i="101" s="1"/>
  <c r="T23" i="101"/>
  <c r="S23" i="101" s="1"/>
  <c r="V23" i="101"/>
  <c r="U23" i="101"/>
  <c r="T24" i="101"/>
  <c r="S24" i="101" s="1"/>
  <c r="V24" i="101"/>
  <c r="U24" i="101"/>
  <c r="T26" i="101"/>
  <c r="S26" i="101" s="1"/>
  <c r="T27" i="101"/>
  <c r="S27" i="101" s="1"/>
  <c r="V27" i="101"/>
  <c r="U27" i="101"/>
  <c r="T28" i="101"/>
  <c r="S28" i="101" s="1"/>
  <c r="V28" i="101"/>
  <c r="U28" i="101"/>
  <c r="T30" i="101"/>
  <c r="S30" i="101" s="1"/>
  <c r="T31" i="101"/>
  <c r="S31" i="101" s="1"/>
  <c r="V31" i="101"/>
  <c r="U31" i="101"/>
  <c r="T32" i="101"/>
  <c r="S32" i="101" s="1"/>
  <c r="V32" i="101"/>
  <c r="U32" i="101"/>
  <c r="T34" i="101"/>
  <c r="S34" i="101" s="1"/>
  <c r="T35" i="101"/>
  <c r="S35" i="101" s="1"/>
  <c r="V35" i="101"/>
  <c r="U35" i="101"/>
  <c r="T36" i="101"/>
  <c r="S36" i="101" s="1"/>
  <c r="V36" i="101"/>
  <c r="U36" i="101"/>
  <c r="T38" i="101"/>
  <c r="S38" i="101" s="1"/>
  <c r="T39" i="101"/>
  <c r="S39" i="101" s="1"/>
  <c r="V39" i="101"/>
  <c r="U39" i="101"/>
  <c r="T40" i="101"/>
  <c r="S40" i="101" s="1"/>
  <c r="V40" i="101"/>
  <c r="U40" i="101"/>
  <c r="L42" i="101"/>
  <c r="T42" i="101" s="1"/>
  <c r="S42" i="101" s="1"/>
  <c r="T43" i="101"/>
  <c r="S43" i="101" s="1"/>
  <c r="V43" i="101"/>
  <c r="U43" i="101"/>
  <c r="T44" i="101"/>
  <c r="S44" i="101" s="1"/>
  <c r="V44" i="101"/>
  <c r="U44" i="101"/>
  <c r="V45" i="101"/>
  <c r="V46" i="101"/>
  <c r="U46" i="101"/>
  <c r="T47" i="101"/>
  <c r="S47" i="101" s="1"/>
  <c r="V47" i="101"/>
  <c r="U47" i="101"/>
  <c r="T48" i="101"/>
  <c r="S48" i="101" s="1"/>
  <c r="V48" i="101"/>
  <c r="U48" i="101"/>
  <c r="G48" i="100"/>
  <c r="K48" i="100" s="1"/>
  <c r="L48" i="100" s="1"/>
  <c r="G47" i="100"/>
  <c r="K47" i="100" s="1"/>
  <c r="L47" i="100" s="1"/>
  <c r="T47" i="100" s="1"/>
  <c r="S47" i="100" s="1"/>
  <c r="G46" i="100"/>
  <c r="K46" i="100" s="1"/>
  <c r="L46" i="100" s="1"/>
  <c r="G45" i="100"/>
  <c r="K45" i="100" s="1"/>
  <c r="L45" i="100" s="1"/>
  <c r="G44" i="100"/>
  <c r="K44" i="100" s="1"/>
  <c r="L44" i="100" s="1"/>
  <c r="G43" i="100"/>
  <c r="K43" i="100" s="1"/>
  <c r="L43" i="100" s="1"/>
  <c r="T43" i="100" s="1"/>
  <c r="S43" i="100" s="1"/>
  <c r="G42" i="100"/>
  <c r="G41" i="100"/>
  <c r="K41" i="100" s="1"/>
  <c r="L41" i="100" s="1"/>
  <c r="G40" i="100"/>
  <c r="K40" i="100" s="1"/>
  <c r="L40" i="100" s="1"/>
  <c r="G39" i="100"/>
  <c r="K39" i="100" s="1"/>
  <c r="L39" i="100" s="1"/>
  <c r="T39" i="100" s="1"/>
  <c r="S39" i="100" s="1"/>
  <c r="G38" i="100"/>
  <c r="K38" i="100" s="1"/>
  <c r="L38" i="100" s="1"/>
  <c r="G37" i="100"/>
  <c r="K37" i="100" s="1"/>
  <c r="L37" i="100" s="1"/>
  <c r="G36" i="100"/>
  <c r="K36" i="100" s="1"/>
  <c r="L36" i="100" s="1"/>
  <c r="G35" i="100"/>
  <c r="K35" i="100" s="1"/>
  <c r="L35" i="100" s="1"/>
  <c r="T35" i="100" s="1"/>
  <c r="S35" i="100" s="1"/>
  <c r="G34" i="100"/>
  <c r="K34" i="100" s="1"/>
  <c r="L34" i="100" s="1"/>
  <c r="G33" i="100"/>
  <c r="K33" i="100" s="1"/>
  <c r="L33" i="100" s="1"/>
  <c r="G32" i="100"/>
  <c r="K32" i="100" s="1"/>
  <c r="L32" i="100" s="1"/>
  <c r="G31" i="100"/>
  <c r="K31" i="100" s="1"/>
  <c r="L31" i="100" s="1"/>
  <c r="T31" i="100" s="1"/>
  <c r="S31" i="100" s="1"/>
  <c r="G30" i="100"/>
  <c r="K30" i="100" s="1"/>
  <c r="L30" i="100" s="1"/>
  <c r="G29" i="100"/>
  <c r="K29" i="100" s="1"/>
  <c r="L29" i="100" s="1"/>
  <c r="G28" i="100"/>
  <c r="K28" i="100" s="1"/>
  <c r="L28" i="100" s="1"/>
  <c r="G27" i="100"/>
  <c r="K27" i="100" s="1"/>
  <c r="L27" i="100" s="1"/>
  <c r="T27" i="100" s="1"/>
  <c r="S27" i="100" s="1"/>
  <c r="G26" i="100"/>
  <c r="K26" i="100" s="1"/>
  <c r="L26" i="100" s="1"/>
  <c r="G25" i="100"/>
  <c r="K25" i="100" s="1"/>
  <c r="L25" i="100" s="1"/>
  <c r="G24" i="100"/>
  <c r="K24" i="100" s="1"/>
  <c r="L24" i="100" s="1"/>
  <c r="G23" i="100"/>
  <c r="K23" i="100" s="1"/>
  <c r="L23" i="100" s="1"/>
  <c r="T23" i="100" s="1"/>
  <c r="S23" i="100" s="1"/>
  <c r="G22" i="100"/>
  <c r="K22" i="100" s="1"/>
  <c r="L22" i="100" s="1"/>
  <c r="G21" i="100"/>
  <c r="K21" i="100" s="1"/>
  <c r="L21" i="100" s="1"/>
  <c r="G20" i="100"/>
  <c r="K20" i="100" s="1"/>
  <c r="L20" i="100" s="1"/>
  <c r="G19" i="100"/>
  <c r="K19" i="100" s="1"/>
  <c r="L19" i="100" s="1"/>
  <c r="T19" i="100" s="1"/>
  <c r="S19" i="100" s="1"/>
  <c r="G18" i="100"/>
  <c r="H48" i="100"/>
  <c r="H47" i="100"/>
  <c r="H46" i="100"/>
  <c r="H45" i="100"/>
  <c r="H44" i="100"/>
  <c r="H43" i="100"/>
  <c r="H42" i="100"/>
  <c r="H41" i="100"/>
  <c r="H40" i="100"/>
  <c r="H39" i="100"/>
  <c r="H38" i="100"/>
  <c r="H37" i="100"/>
  <c r="H36" i="100"/>
  <c r="H35" i="100"/>
  <c r="H34" i="100"/>
  <c r="H33" i="100"/>
  <c r="H32" i="100"/>
  <c r="H31" i="100"/>
  <c r="H30" i="100"/>
  <c r="H29" i="100"/>
  <c r="H28" i="100"/>
  <c r="H27" i="100"/>
  <c r="H26" i="100"/>
  <c r="H25" i="100"/>
  <c r="H24" i="100"/>
  <c r="H23" i="100"/>
  <c r="H22" i="100"/>
  <c r="H21" i="100"/>
  <c r="H20" i="100"/>
  <c r="H19" i="100"/>
  <c r="H18" i="100"/>
  <c r="H49" i="100" s="1"/>
  <c r="P2" i="100" s="1"/>
  <c r="R48" i="100"/>
  <c r="R47" i="100"/>
  <c r="R46" i="100"/>
  <c r="R45" i="100"/>
  <c r="R44" i="100"/>
  <c r="R43" i="100"/>
  <c r="R42" i="100"/>
  <c r="K42" i="100" s="1"/>
  <c r="R41" i="100"/>
  <c r="R40" i="100"/>
  <c r="R39" i="100"/>
  <c r="R38" i="100"/>
  <c r="R37" i="100"/>
  <c r="R36" i="100"/>
  <c r="R35" i="100"/>
  <c r="R34" i="100"/>
  <c r="R33" i="100"/>
  <c r="R32" i="100"/>
  <c r="R31" i="100"/>
  <c r="R30" i="100"/>
  <c r="R29" i="100"/>
  <c r="R28" i="100"/>
  <c r="R27" i="100"/>
  <c r="R26" i="100"/>
  <c r="R25" i="100"/>
  <c r="R24" i="100"/>
  <c r="R23" i="100"/>
  <c r="R22" i="100"/>
  <c r="R21" i="100"/>
  <c r="R20" i="100"/>
  <c r="R19" i="100"/>
  <c r="R18" i="100"/>
  <c r="R49" i="100" s="1"/>
  <c r="J49" i="100"/>
  <c r="T20" i="100"/>
  <c r="S20" i="100" s="1"/>
  <c r="V20" i="100"/>
  <c r="U20" i="100"/>
  <c r="T21" i="100"/>
  <c r="S21" i="100" s="1"/>
  <c r="V21" i="100"/>
  <c r="U21" i="100"/>
  <c r="T22" i="100"/>
  <c r="S22" i="100" s="1"/>
  <c r="V22" i="100"/>
  <c r="U22" i="100"/>
  <c r="T24" i="100"/>
  <c r="S24" i="100" s="1"/>
  <c r="V24" i="100"/>
  <c r="U24" i="100"/>
  <c r="T25" i="100"/>
  <c r="S25" i="100" s="1"/>
  <c r="V25" i="100"/>
  <c r="U25" i="100"/>
  <c r="T26" i="100"/>
  <c r="S26" i="100" s="1"/>
  <c r="V26" i="100"/>
  <c r="U26" i="100"/>
  <c r="T28" i="100"/>
  <c r="S28" i="100" s="1"/>
  <c r="V28" i="100"/>
  <c r="U28" i="100"/>
  <c r="T29" i="100"/>
  <c r="S29" i="100" s="1"/>
  <c r="V29" i="100"/>
  <c r="U29" i="100"/>
  <c r="T30" i="100"/>
  <c r="S30" i="100" s="1"/>
  <c r="V30" i="100"/>
  <c r="U30" i="100"/>
  <c r="T32" i="100"/>
  <c r="S32" i="100" s="1"/>
  <c r="V32" i="100"/>
  <c r="U32" i="100"/>
  <c r="T33" i="100"/>
  <c r="S33" i="100" s="1"/>
  <c r="V33" i="100"/>
  <c r="U33" i="100"/>
  <c r="T34" i="100"/>
  <c r="S34" i="100" s="1"/>
  <c r="V34" i="100"/>
  <c r="U34" i="100"/>
  <c r="T36" i="100"/>
  <c r="S36" i="100" s="1"/>
  <c r="V36" i="100"/>
  <c r="U36" i="100"/>
  <c r="T37" i="100"/>
  <c r="S37" i="100" s="1"/>
  <c r="V37" i="100"/>
  <c r="U37" i="100"/>
  <c r="T38" i="100"/>
  <c r="S38" i="100" s="1"/>
  <c r="V38" i="100"/>
  <c r="U38" i="100"/>
  <c r="T40" i="100"/>
  <c r="S40" i="100" s="1"/>
  <c r="V40" i="100"/>
  <c r="U40" i="100"/>
  <c r="T41" i="100"/>
  <c r="S41" i="100" s="1"/>
  <c r="V41" i="100"/>
  <c r="U41" i="100"/>
  <c r="L42" i="100"/>
  <c r="T42" i="100" s="1"/>
  <c r="S42" i="100" s="1"/>
  <c r="V43" i="100"/>
  <c r="T44" i="100"/>
  <c r="S44" i="100" s="1"/>
  <c r="V44" i="100"/>
  <c r="U44" i="100"/>
  <c r="T45" i="100"/>
  <c r="S45" i="100" s="1"/>
  <c r="V45" i="100"/>
  <c r="U45" i="100"/>
  <c r="T46" i="100"/>
  <c r="S46" i="100" s="1"/>
  <c r="V46" i="100"/>
  <c r="U46" i="100"/>
  <c r="V47" i="100"/>
  <c r="T48" i="100"/>
  <c r="S48" i="100" s="1"/>
  <c r="V48" i="100"/>
  <c r="U48" i="100"/>
  <c r="G48" i="99"/>
  <c r="K48" i="99" s="1"/>
  <c r="L48" i="99" s="1"/>
  <c r="G47" i="99"/>
  <c r="K47" i="99" s="1"/>
  <c r="L47" i="99" s="1"/>
  <c r="G46" i="99"/>
  <c r="K46" i="99" s="1"/>
  <c r="L46" i="99" s="1"/>
  <c r="G45" i="99"/>
  <c r="K45" i="99" s="1"/>
  <c r="L45" i="99" s="1"/>
  <c r="T45" i="99" s="1"/>
  <c r="S45" i="99" s="1"/>
  <c r="G44" i="99"/>
  <c r="K44" i="99" s="1"/>
  <c r="L44" i="99" s="1"/>
  <c r="G43" i="99"/>
  <c r="K43" i="99" s="1"/>
  <c r="L43" i="99" s="1"/>
  <c r="G42" i="99"/>
  <c r="G41" i="99"/>
  <c r="K41" i="99" s="1"/>
  <c r="L41" i="99" s="1"/>
  <c r="T41" i="99" s="1"/>
  <c r="S41" i="99" s="1"/>
  <c r="G40" i="99"/>
  <c r="K40" i="99" s="1"/>
  <c r="L40" i="99" s="1"/>
  <c r="G39" i="99"/>
  <c r="K39" i="99" s="1"/>
  <c r="L39" i="99" s="1"/>
  <c r="G38" i="99"/>
  <c r="K38" i="99" s="1"/>
  <c r="L38" i="99" s="1"/>
  <c r="G37" i="99"/>
  <c r="K37" i="99" s="1"/>
  <c r="L37" i="99" s="1"/>
  <c r="T37" i="99" s="1"/>
  <c r="S37" i="99" s="1"/>
  <c r="G36" i="99"/>
  <c r="K36" i="99" s="1"/>
  <c r="L36" i="99" s="1"/>
  <c r="G35" i="99"/>
  <c r="K35" i="99" s="1"/>
  <c r="L35" i="99" s="1"/>
  <c r="G34" i="99"/>
  <c r="K34" i="99" s="1"/>
  <c r="L34" i="99" s="1"/>
  <c r="G33" i="99"/>
  <c r="K33" i="99" s="1"/>
  <c r="L33" i="99" s="1"/>
  <c r="T33" i="99" s="1"/>
  <c r="S33" i="99" s="1"/>
  <c r="G32" i="99"/>
  <c r="K32" i="99" s="1"/>
  <c r="L32" i="99" s="1"/>
  <c r="G31" i="99"/>
  <c r="K31" i="99" s="1"/>
  <c r="L31" i="99" s="1"/>
  <c r="G30" i="99"/>
  <c r="K30" i="99" s="1"/>
  <c r="L30" i="99" s="1"/>
  <c r="G29" i="99"/>
  <c r="K29" i="99" s="1"/>
  <c r="L29" i="99" s="1"/>
  <c r="T29" i="99" s="1"/>
  <c r="S29" i="99" s="1"/>
  <c r="G28" i="99"/>
  <c r="K28" i="99" s="1"/>
  <c r="L28" i="99" s="1"/>
  <c r="G27" i="99"/>
  <c r="K27" i="99" s="1"/>
  <c r="L27" i="99" s="1"/>
  <c r="G26" i="99"/>
  <c r="K26" i="99" s="1"/>
  <c r="L26" i="99" s="1"/>
  <c r="G25" i="99"/>
  <c r="K25" i="99" s="1"/>
  <c r="L25" i="99" s="1"/>
  <c r="T25" i="99" s="1"/>
  <c r="S25" i="99" s="1"/>
  <c r="G24" i="99"/>
  <c r="K24" i="99" s="1"/>
  <c r="L24" i="99" s="1"/>
  <c r="G23" i="99"/>
  <c r="K23" i="99" s="1"/>
  <c r="L23" i="99" s="1"/>
  <c r="G22" i="99"/>
  <c r="K22" i="99" s="1"/>
  <c r="L22" i="99" s="1"/>
  <c r="G21" i="99"/>
  <c r="K21" i="99" s="1"/>
  <c r="L21" i="99" s="1"/>
  <c r="T21" i="99" s="1"/>
  <c r="S21" i="99" s="1"/>
  <c r="G20" i="99"/>
  <c r="K20" i="99" s="1"/>
  <c r="L20" i="99" s="1"/>
  <c r="G19" i="99"/>
  <c r="K19" i="99" s="1"/>
  <c r="L19" i="99" s="1"/>
  <c r="G18" i="99"/>
  <c r="H48" i="99"/>
  <c r="H47" i="99"/>
  <c r="H46" i="99"/>
  <c r="H45" i="99"/>
  <c r="H44" i="99"/>
  <c r="H43" i="99"/>
  <c r="H42" i="99"/>
  <c r="H41" i="99"/>
  <c r="H40" i="99"/>
  <c r="H39" i="99"/>
  <c r="H38" i="99"/>
  <c r="H37" i="99"/>
  <c r="H36" i="99"/>
  <c r="H35" i="99"/>
  <c r="H34" i="99"/>
  <c r="H33" i="99"/>
  <c r="H32" i="99"/>
  <c r="H31" i="99"/>
  <c r="H30" i="99"/>
  <c r="H29" i="99"/>
  <c r="H28" i="99"/>
  <c r="H27" i="99"/>
  <c r="H26" i="99"/>
  <c r="H25" i="99"/>
  <c r="H24" i="99"/>
  <c r="H23" i="99"/>
  <c r="H22" i="99"/>
  <c r="H21" i="99"/>
  <c r="H20" i="99"/>
  <c r="H19" i="99"/>
  <c r="H18" i="99"/>
  <c r="H49" i="99" s="1"/>
  <c r="P2" i="99" s="1"/>
  <c r="R48" i="99"/>
  <c r="R47" i="99"/>
  <c r="R46" i="99"/>
  <c r="R45" i="99"/>
  <c r="R44" i="99"/>
  <c r="R43" i="99"/>
  <c r="R42" i="99"/>
  <c r="K42" i="99" s="1"/>
  <c r="R41" i="99"/>
  <c r="R40" i="99"/>
  <c r="R39" i="99"/>
  <c r="R38" i="99"/>
  <c r="R37" i="99"/>
  <c r="R36" i="99"/>
  <c r="R35" i="99"/>
  <c r="R34" i="99"/>
  <c r="R33" i="99"/>
  <c r="R32" i="99"/>
  <c r="R31" i="99"/>
  <c r="R30" i="99"/>
  <c r="R29" i="99"/>
  <c r="R28" i="99"/>
  <c r="R27" i="99"/>
  <c r="R26" i="99"/>
  <c r="R25" i="99"/>
  <c r="R24" i="99"/>
  <c r="R23" i="99"/>
  <c r="R22" i="99"/>
  <c r="R21" i="99"/>
  <c r="R20" i="99"/>
  <c r="R19" i="99"/>
  <c r="R18" i="99"/>
  <c r="R49" i="99" s="1"/>
  <c r="J49" i="99"/>
  <c r="T19" i="99"/>
  <c r="S19" i="99" s="1"/>
  <c r="V19" i="99"/>
  <c r="U19" i="99"/>
  <c r="T20" i="99"/>
  <c r="S20" i="99" s="1"/>
  <c r="V20" i="99"/>
  <c r="U20" i="99"/>
  <c r="T22" i="99"/>
  <c r="S22" i="99" s="1"/>
  <c r="T23" i="99"/>
  <c r="S23" i="99" s="1"/>
  <c r="V23" i="99"/>
  <c r="U23" i="99"/>
  <c r="T24" i="99"/>
  <c r="S24" i="99" s="1"/>
  <c r="V24" i="99"/>
  <c r="U24" i="99"/>
  <c r="T26" i="99"/>
  <c r="S26" i="99" s="1"/>
  <c r="T27" i="99"/>
  <c r="S27" i="99" s="1"/>
  <c r="V27" i="99"/>
  <c r="U27" i="99"/>
  <c r="T28" i="99"/>
  <c r="S28" i="99" s="1"/>
  <c r="V28" i="99"/>
  <c r="U28" i="99"/>
  <c r="T30" i="99"/>
  <c r="S30" i="99" s="1"/>
  <c r="T31" i="99"/>
  <c r="S31" i="99" s="1"/>
  <c r="V31" i="99"/>
  <c r="U31" i="99"/>
  <c r="T32" i="99"/>
  <c r="S32" i="99" s="1"/>
  <c r="V32" i="99"/>
  <c r="U32" i="99"/>
  <c r="T34" i="99"/>
  <c r="S34" i="99" s="1"/>
  <c r="T35" i="99"/>
  <c r="S35" i="99" s="1"/>
  <c r="V35" i="99"/>
  <c r="U35" i="99"/>
  <c r="T36" i="99"/>
  <c r="S36" i="99" s="1"/>
  <c r="V36" i="99"/>
  <c r="U36" i="99"/>
  <c r="T38" i="99"/>
  <c r="S38" i="99" s="1"/>
  <c r="T39" i="99"/>
  <c r="S39" i="99" s="1"/>
  <c r="V39" i="99"/>
  <c r="U39" i="99"/>
  <c r="T40" i="99"/>
  <c r="S40" i="99" s="1"/>
  <c r="V40" i="99"/>
  <c r="U40" i="99"/>
  <c r="L42" i="99"/>
  <c r="T42" i="99" s="1"/>
  <c r="S42" i="99" s="1"/>
  <c r="T43" i="99"/>
  <c r="S43" i="99" s="1"/>
  <c r="V43" i="99"/>
  <c r="U43" i="99"/>
  <c r="T44" i="99"/>
  <c r="S44" i="99" s="1"/>
  <c r="V44" i="99"/>
  <c r="U44" i="99"/>
  <c r="V45" i="99"/>
  <c r="T46" i="99"/>
  <c r="S46" i="99" s="1"/>
  <c r="V46" i="99"/>
  <c r="U46" i="99"/>
  <c r="T47" i="99"/>
  <c r="S47" i="99" s="1"/>
  <c r="V47" i="99"/>
  <c r="U47" i="99"/>
  <c r="T48" i="99"/>
  <c r="S48" i="99" s="1"/>
  <c r="V48" i="99"/>
  <c r="U48" i="99"/>
  <c r="G48" i="98"/>
  <c r="K48" i="98" s="1"/>
  <c r="L48" i="98" s="1"/>
  <c r="T48" i="98" s="1"/>
  <c r="S48" i="98" s="1"/>
  <c r="G47" i="98"/>
  <c r="K47" i="98" s="1"/>
  <c r="L47" i="98" s="1"/>
  <c r="T47" i="98" s="1"/>
  <c r="S47" i="98" s="1"/>
  <c r="G46" i="98"/>
  <c r="K46" i="98" s="1"/>
  <c r="L46" i="98" s="1"/>
  <c r="G45" i="98"/>
  <c r="K45" i="98" s="1"/>
  <c r="L45" i="98" s="1"/>
  <c r="G44" i="98"/>
  <c r="K44" i="98" s="1"/>
  <c r="L44" i="98" s="1"/>
  <c r="T44" i="98" s="1"/>
  <c r="S44" i="98" s="1"/>
  <c r="G43" i="98"/>
  <c r="K43" i="98" s="1"/>
  <c r="L43" i="98" s="1"/>
  <c r="T43" i="98" s="1"/>
  <c r="S43" i="98" s="1"/>
  <c r="G42" i="98"/>
  <c r="G41" i="98"/>
  <c r="K41" i="98" s="1"/>
  <c r="L41" i="98" s="1"/>
  <c r="G40" i="98"/>
  <c r="K40" i="98" s="1"/>
  <c r="L40" i="98" s="1"/>
  <c r="G39" i="98"/>
  <c r="K39" i="98" s="1"/>
  <c r="L39" i="98" s="1"/>
  <c r="T39" i="98" s="1"/>
  <c r="S39" i="98" s="1"/>
  <c r="G38" i="98"/>
  <c r="K38" i="98" s="1"/>
  <c r="L38" i="98" s="1"/>
  <c r="G37" i="98"/>
  <c r="K37" i="98" s="1"/>
  <c r="L37" i="98" s="1"/>
  <c r="G36" i="98"/>
  <c r="K36" i="98" s="1"/>
  <c r="L36" i="98" s="1"/>
  <c r="G35" i="98"/>
  <c r="K35" i="98" s="1"/>
  <c r="L35" i="98" s="1"/>
  <c r="T35" i="98" s="1"/>
  <c r="S35" i="98" s="1"/>
  <c r="G34" i="98"/>
  <c r="K34" i="98" s="1"/>
  <c r="L34" i="98" s="1"/>
  <c r="G33" i="98"/>
  <c r="K33" i="98" s="1"/>
  <c r="L33" i="98" s="1"/>
  <c r="G32" i="98"/>
  <c r="K32" i="98" s="1"/>
  <c r="L32" i="98" s="1"/>
  <c r="G31" i="98"/>
  <c r="K31" i="98" s="1"/>
  <c r="L31" i="98" s="1"/>
  <c r="T31" i="98" s="1"/>
  <c r="S31" i="98" s="1"/>
  <c r="G30" i="98"/>
  <c r="K30" i="98" s="1"/>
  <c r="L30" i="98" s="1"/>
  <c r="G29" i="98"/>
  <c r="K29" i="98" s="1"/>
  <c r="L29" i="98" s="1"/>
  <c r="G28" i="98"/>
  <c r="K28" i="98" s="1"/>
  <c r="L28" i="98" s="1"/>
  <c r="G27" i="98"/>
  <c r="K27" i="98" s="1"/>
  <c r="L27" i="98" s="1"/>
  <c r="T27" i="98" s="1"/>
  <c r="S27" i="98" s="1"/>
  <c r="G26" i="98"/>
  <c r="K26" i="98" s="1"/>
  <c r="L26" i="98" s="1"/>
  <c r="G25" i="98"/>
  <c r="K25" i="98" s="1"/>
  <c r="L25" i="98" s="1"/>
  <c r="G24" i="98"/>
  <c r="K24" i="98" s="1"/>
  <c r="L24" i="98" s="1"/>
  <c r="G23" i="98"/>
  <c r="K23" i="98" s="1"/>
  <c r="L23" i="98" s="1"/>
  <c r="T23" i="98" s="1"/>
  <c r="S23" i="98" s="1"/>
  <c r="G22" i="98"/>
  <c r="K22" i="98" s="1"/>
  <c r="L22" i="98" s="1"/>
  <c r="G21" i="98"/>
  <c r="K21" i="98" s="1"/>
  <c r="L21" i="98" s="1"/>
  <c r="G20" i="98"/>
  <c r="K20" i="98" s="1"/>
  <c r="L20" i="98" s="1"/>
  <c r="G19" i="98"/>
  <c r="K19" i="98" s="1"/>
  <c r="L19" i="98" s="1"/>
  <c r="T19" i="98" s="1"/>
  <c r="S19" i="98" s="1"/>
  <c r="G18" i="98"/>
  <c r="H48" i="98"/>
  <c r="H47" i="98"/>
  <c r="H46" i="98"/>
  <c r="H45" i="98"/>
  <c r="H44" i="98"/>
  <c r="H43" i="98"/>
  <c r="H42" i="98"/>
  <c r="H41" i="98"/>
  <c r="H40" i="98"/>
  <c r="H39" i="98"/>
  <c r="H38" i="98"/>
  <c r="H37" i="98"/>
  <c r="H36" i="98"/>
  <c r="H35" i="98"/>
  <c r="H34" i="98"/>
  <c r="H33" i="98"/>
  <c r="H32" i="98"/>
  <c r="H31" i="98"/>
  <c r="H30" i="98"/>
  <c r="H29" i="98"/>
  <c r="H28" i="98"/>
  <c r="H27" i="98"/>
  <c r="H26" i="98"/>
  <c r="H25" i="98"/>
  <c r="H24" i="98"/>
  <c r="H23" i="98"/>
  <c r="H22" i="98"/>
  <c r="H21" i="98"/>
  <c r="H20" i="98"/>
  <c r="H19" i="98"/>
  <c r="H18" i="98"/>
  <c r="H49" i="98" s="1"/>
  <c r="P2" i="98" s="1"/>
  <c r="R48" i="98"/>
  <c r="R47" i="98"/>
  <c r="R46" i="98"/>
  <c r="R45" i="98"/>
  <c r="R44" i="98"/>
  <c r="R43" i="98"/>
  <c r="R42" i="98"/>
  <c r="K42" i="98" s="1"/>
  <c r="L42" i="98" s="1"/>
  <c r="T42" i="98" s="1"/>
  <c r="S42" i="98" s="1"/>
  <c r="R41" i="98"/>
  <c r="R40" i="98"/>
  <c r="R39" i="98"/>
  <c r="R38" i="98"/>
  <c r="R37" i="98"/>
  <c r="R36" i="98"/>
  <c r="R35" i="98"/>
  <c r="R34" i="98"/>
  <c r="R33" i="98"/>
  <c r="R32" i="98"/>
  <c r="R31" i="98"/>
  <c r="R30" i="98"/>
  <c r="R29" i="98"/>
  <c r="R28" i="98"/>
  <c r="R27" i="98"/>
  <c r="R26" i="98"/>
  <c r="R25" i="98"/>
  <c r="R24" i="98"/>
  <c r="R23" i="98"/>
  <c r="R22" i="98"/>
  <c r="R21" i="98"/>
  <c r="R20" i="98"/>
  <c r="R19" i="98"/>
  <c r="R18" i="98"/>
  <c r="R49" i="98" s="1"/>
  <c r="J49" i="98"/>
  <c r="T20" i="98"/>
  <c r="S20" i="98" s="1"/>
  <c r="T21" i="98"/>
  <c r="S21" i="98" s="1"/>
  <c r="V21" i="98"/>
  <c r="U21" i="98"/>
  <c r="T22" i="98"/>
  <c r="S22" i="98" s="1"/>
  <c r="V22" i="98"/>
  <c r="U22" i="98"/>
  <c r="T24" i="98"/>
  <c r="S24" i="98" s="1"/>
  <c r="T25" i="98"/>
  <c r="S25" i="98" s="1"/>
  <c r="V25" i="98"/>
  <c r="U25" i="98"/>
  <c r="T26" i="98"/>
  <c r="S26" i="98" s="1"/>
  <c r="V26" i="98"/>
  <c r="U26" i="98"/>
  <c r="T28" i="98"/>
  <c r="S28" i="98" s="1"/>
  <c r="T29" i="98"/>
  <c r="S29" i="98" s="1"/>
  <c r="V29" i="98"/>
  <c r="U29" i="98"/>
  <c r="T30" i="98"/>
  <c r="S30" i="98" s="1"/>
  <c r="V30" i="98"/>
  <c r="U30" i="98"/>
  <c r="T32" i="98"/>
  <c r="S32" i="98" s="1"/>
  <c r="T33" i="98"/>
  <c r="S33" i="98" s="1"/>
  <c r="V33" i="98"/>
  <c r="U33" i="98"/>
  <c r="T34" i="98"/>
  <c r="S34" i="98" s="1"/>
  <c r="V34" i="98"/>
  <c r="U34" i="98"/>
  <c r="T36" i="98"/>
  <c r="S36" i="98" s="1"/>
  <c r="T37" i="98"/>
  <c r="S37" i="98" s="1"/>
  <c r="V37" i="98"/>
  <c r="U37" i="98"/>
  <c r="T38" i="98"/>
  <c r="S38" i="98" s="1"/>
  <c r="V38" i="98"/>
  <c r="U38" i="98"/>
  <c r="T40" i="98"/>
  <c r="S40" i="98" s="1"/>
  <c r="T41" i="98"/>
  <c r="S41" i="98" s="1"/>
  <c r="V41" i="98"/>
  <c r="U41" i="98"/>
  <c r="V43" i="98"/>
  <c r="V44" i="98"/>
  <c r="U44" i="98"/>
  <c r="T45" i="98"/>
  <c r="S45" i="98" s="1"/>
  <c r="V45" i="98"/>
  <c r="U45" i="98"/>
  <c r="T46" i="98"/>
  <c r="S46" i="98" s="1"/>
  <c r="V46" i="98"/>
  <c r="U46" i="98"/>
  <c r="V47" i="98"/>
  <c r="V48" i="98"/>
  <c r="U48" i="98"/>
  <c r="G48" i="97"/>
  <c r="K48" i="97" s="1"/>
  <c r="L48" i="97" s="1"/>
  <c r="G47" i="97"/>
  <c r="K47" i="97" s="1"/>
  <c r="L47" i="97" s="1"/>
  <c r="G46" i="97"/>
  <c r="K46" i="97" s="1"/>
  <c r="L46" i="97" s="1"/>
  <c r="G45" i="97"/>
  <c r="K45" i="97" s="1"/>
  <c r="L45" i="97" s="1"/>
  <c r="T45" i="97" s="1"/>
  <c r="S45" i="97" s="1"/>
  <c r="G44" i="97"/>
  <c r="K44" i="97" s="1"/>
  <c r="L44" i="97" s="1"/>
  <c r="G43" i="97"/>
  <c r="K43" i="97" s="1"/>
  <c r="L43" i="97" s="1"/>
  <c r="G42" i="97"/>
  <c r="G41" i="97"/>
  <c r="K41" i="97" s="1"/>
  <c r="L41" i="97" s="1"/>
  <c r="T41" i="97" s="1"/>
  <c r="S41" i="97" s="1"/>
  <c r="G40" i="97"/>
  <c r="K40" i="97" s="1"/>
  <c r="L40" i="97" s="1"/>
  <c r="G39" i="97"/>
  <c r="K39" i="97" s="1"/>
  <c r="L39" i="97" s="1"/>
  <c r="G38" i="97"/>
  <c r="K38" i="97" s="1"/>
  <c r="L38" i="97" s="1"/>
  <c r="G37" i="97"/>
  <c r="K37" i="97" s="1"/>
  <c r="L37" i="97" s="1"/>
  <c r="T37" i="97" s="1"/>
  <c r="S37" i="97" s="1"/>
  <c r="G36" i="97"/>
  <c r="K36" i="97" s="1"/>
  <c r="L36" i="97" s="1"/>
  <c r="G35" i="97"/>
  <c r="K35" i="97" s="1"/>
  <c r="L35" i="97" s="1"/>
  <c r="G34" i="97"/>
  <c r="K34" i="97" s="1"/>
  <c r="L34" i="97" s="1"/>
  <c r="G33" i="97"/>
  <c r="K33" i="97" s="1"/>
  <c r="L33" i="97" s="1"/>
  <c r="T33" i="97" s="1"/>
  <c r="S33" i="97" s="1"/>
  <c r="G32" i="97"/>
  <c r="K32" i="97" s="1"/>
  <c r="L32" i="97" s="1"/>
  <c r="G31" i="97"/>
  <c r="K31" i="97" s="1"/>
  <c r="L31" i="97" s="1"/>
  <c r="G30" i="97"/>
  <c r="K30" i="97" s="1"/>
  <c r="L30" i="97" s="1"/>
  <c r="G29" i="97"/>
  <c r="K29" i="97" s="1"/>
  <c r="L29" i="97" s="1"/>
  <c r="T29" i="97" s="1"/>
  <c r="S29" i="97" s="1"/>
  <c r="G28" i="97"/>
  <c r="K28" i="97" s="1"/>
  <c r="L28" i="97" s="1"/>
  <c r="G27" i="97"/>
  <c r="K27" i="97" s="1"/>
  <c r="L27" i="97" s="1"/>
  <c r="G26" i="97"/>
  <c r="K26" i="97" s="1"/>
  <c r="L26" i="97" s="1"/>
  <c r="G25" i="97"/>
  <c r="K25" i="97" s="1"/>
  <c r="L25" i="97" s="1"/>
  <c r="T25" i="97" s="1"/>
  <c r="S25" i="97" s="1"/>
  <c r="G24" i="97"/>
  <c r="K24" i="97" s="1"/>
  <c r="L24" i="97" s="1"/>
  <c r="G23" i="97"/>
  <c r="K23" i="97" s="1"/>
  <c r="L23" i="97" s="1"/>
  <c r="G22" i="97"/>
  <c r="K22" i="97" s="1"/>
  <c r="L22" i="97" s="1"/>
  <c r="G21" i="97"/>
  <c r="K21" i="97" s="1"/>
  <c r="L21" i="97" s="1"/>
  <c r="T21" i="97" s="1"/>
  <c r="S21" i="97" s="1"/>
  <c r="G20" i="97"/>
  <c r="K20" i="97" s="1"/>
  <c r="L20" i="97" s="1"/>
  <c r="G19" i="97"/>
  <c r="K19" i="97" s="1"/>
  <c r="L19" i="97" s="1"/>
  <c r="T19" i="97" s="1"/>
  <c r="S19" i="97" s="1"/>
  <c r="G18" i="97"/>
  <c r="H48" i="97"/>
  <c r="H47" i="97"/>
  <c r="H46" i="97"/>
  <c r="H45" i="97"/>
  <c r="H44" i="97"/>
  <c r="H43" i="97"/>
  <c r="H42" i="97"/>
  <c r="H41" i="97"/>
  <c r="H40" i="97"/>
  <c r="H39" i="97"/>
  <c r="H38" i="97"/>
  <c r="H37" i="97"/>
  <c r="H36" i="97"/>
  <c r="H35" i="97"/>
  <c r="H34" i="97"/>
  <c r="H33" i="97"/>
  <c r="H32" i="97"/>
  <c r="H31" i="97"/>
  <c r="H30" i="97"/>
  <c r="H29" i="97"/>
  <c r="H28" i="97"/>
  <c r="H27" i="97"/>
  <c r="H26" i="97"/>
  <c r="H25" i="97"/>
  <c r="H24" i="97"/>
  <c r="H23" i="97"/>
  <c r="H22" i="97"/>
  <c r="H21" i="97"/>
  <c r="H20" i="97"/>
  <c r="H19" i="97"/>
  <c r="H18" i="97"/>
  <c r="H49" i="97" s="1"/>
  <c r="P2" i="97" s="1"/>
  <c r="R48" i="97"/>
  <c r="R47" i="97"/>
  <c r="R46" i="97"/>
  <c r="R45" i="97"/>
  <c r="R44" i="97"/>
  <c r="R43" i="97"/>
  <c r="R42" i="97"/>
  <c r="K42" i="97" s="1"/>
  <c r="R41" i="97"/>
  <c r="R40" i="97"/>
  <c r="R39" i="97"/>
  <c r="R38" i="97"/>
  <c r="R37" i="97"/>
  <c r="R36" i="97"/>
  <c r="R35" i="97"/>
  <c r="R34" i="97"/>
  <c r="R33" i="97"/>
  <c r="R32" i="97"/>
  <c r="R31" i="97"/>
  <c r="R30" i="97"/>
  <c r="R29" i="97"/>
  <c r="R28" i="97"/>
  <c r="R27" i="97"/>
  <c r="R26" i="97"/>
  <c r="R25" i="97"/>
  <c r="R24" i="97"/>
  <c r="R23" i="97"/>
  <c r="R22" i="97"/>
  <c r="R21" i="97"/>
  <c r="R20" i="97"/>
  <c r="R19" i="97"/>
  <c r="R18" i="97"/>
  <c r="R49" i="97" s="1"/>
  <c r="J49" i="97"/>
  <c r="V19" i="97"/>
  <c r="U19" i="97"/>
  <c r="T20" i="97"/>
  <c r="S20" i="97" s="1"/>
  <c r="V20" i="97"/>
  <c r="U20" i="97"/>
  <c r="T22" i="97"/>
  <c r="S22" i="97" s="1"/>
  <c r="V22" i="97"/>
  <c r="U22" i="97"/>
  <c r="T23" i="97"/>
  <c r="S23" i="97" s="1"/>
  <c r="V23" i="97"/>
  <c r="U23" i="97"/>
  <c r="T24" i="97"/>
  <c r="S24" i="97" s="1"/>
  <c r="V24" i="97"/>
  <c r="U24" i="97"/>
  <c r="T26" i="97"/>
  <c r="S26" i="97" s="1"/>
  <c r="V26" i="97"/>
  <c r="U26" i="97"/>
  <c r="T27" i="97"/>
  <c r="S27" i="97" s="1"/>
  <c r="V27" i="97"/>
  <c r="U27" i="97"/>
  <c r="T28" i="97"/>
  <c r="S28" i="97" s="1"/>
  <c r="V28" i="97"/>
  <c r="U28" i="97"/>
  <c r="T30" i="97"/>
  <c r="S30" i="97" s="1"/>
  <c r="V30" i="97"/>
  <c r="U30" i="97"/>
  <c r="T31" i="97"/>
  <c r="S31" i="97" s="1"/>
  <c r="V31" i="97"/>
  <c r="U31" i="97"/>
  <c r="T32" i="97"/>
  <c r="S32" i="97" s="1"/>
  <c r="V32" i="97"/>
  <c r="U32" i="97"/>
  <c r="T34" i="97"/>
  <c r="S34" i="97" s="1"/>
  <c r="V34" i="97"/>
  <c r="U34" i="97"/>
  <c r="T35" i="97"/>
  <c r="S35" i="97" s="1"/>
  <c r="V35" i="97"/>
  <c r="U35" i="97"/>
  <c r="T36" i="97"/>
  <c r="S36" i="97" s="1"/>
  <c r="V36" i="97"/>
  <c r="U36" i="97"/>
  <c r="T38" i="97"/>
  <c r="S38" i="97" s="1"/>
  <c r="V38" i="97"/>
  <c r="U38" i="97"/>
  <c r="T39" i="97"/>
  <c r="S39" i="97" s="1"/>
  <c r="V39" i="97"/>
  <c r="U39" i="97"/>
  <c r="T40" i="97"/>
  <c r="S40" i="97" s="1"/>
  <c r="V40" i="97"/>
  <c r="U40" i="97"/>
  <c r="L42" i="97"/>
  <c r="T42" i="97" s="1"/>
  <c r="S42" i="97" s="1"/>
  <c r="T43" i="97"/>
  <c r="S43" i="97" s="1"/>
  <c r="V43" i="97"/>
  <c r="U43" i="97"/>
  <c r="T44" i="97"/>
  <c r="S44" i="97" s="1"/>
  <c r="V44" i="97"/>
  <c r="U44" i="97"/>
  <c r="V45" i="97"/>
  <c r="T46" i="97"/>
  <c r="S46" i="97" s="1"/>
  <c r="V46" i="97"/>
  <c r="U46" i="97"/>
  <c r="T47" i="97"/>
  <c r="S47" i="97" s="1"/>
  <c r="V47" i="97"/>
  <c r="U47" i="97"/>
  <c r="T48" i="97"/>
  <c r="S48" i="97" s="1"/>
  <c r="V48" i="97"/>
  <c r="U48" i="97"/>
  <c r="G48" i="96"/>
  <c r="K48" i="96" s="1"/>
  <c r="L48" i="96" s="1"/>
  <c r="T48" i="96" s="1"/>
  <c r="S48" i="96" s="1"/>
  <c r="G47" i="96"/>
  <c r="K47" i="96" s="1"/>
  <c r="L47" i="96" s="1"/>
  <c r="T47" i="96" s="1"/>
  <c r="S47" i="96" s="1"/>
  <c r="G46" i="96"/>
  <c r="K46" i="96" s="1"/>
  <c r="L46" i="96" s="1"/>
  <c r="G45" i="96"/>
  <c r="K45" i="96" s="1"/>
  <c r="L45" i="96" s="1"/>
  <c r="G44" i="96"/>
  <c r="K44" i="96" s="1"/>
  <c r="L44" i="96" s="1"/>
  <c r="T44" i="96" s="1"/>
  <c r="S44" i="96" s="1"/>
  <c r="G43" i="96"/>
  <c r="K43" i="96" s="1"/>
  <c r="L43" i="96" s="1"/>
  <c r="T43" i="96" s="1"/>
  <c r="S43" i="96" s="1"/>
  <c r="G42" i="96"/>
  <c r="G41" i="96"/>
  <c r="K41" i="96" s="1"/>
  <c r="L41" i="96" s="1"/>
  <c r="G40" i="96"/>
  <c r="K40" i="96" s="1"/>
  <c r="L40" i="96" s="1"/>
  <c r="G39" i="96"/>
  <c r="K39" i="96" s="1"/>
  <c r="L39" i="96" s="1"/>
  <c r="T39" i="96" s="1"/>
  <c r="S39" i="96" s="1"/>
  <c r="G38" i="96"/>
  <c r="K38" i="96" s="1"/>
  <c r="L38" i="96" s="1"/>
  <c r="G37" i="96"/>
  <c r="K37" i="96" s="1"/>
  <c r="L37" i="96" s="1"/>
  <c r="G36" i="96"/>
  <c r="K36" i="96" s="1"/>
  <c r="L36" i="96" s="1"/>
  <c r="G35" i="96"/>
  <c r="K35" i="96" s="1"/>
  <c r="L35" i="96" s="1"/>
  <c r="T35" i="96" s="1"/>
  <c r="S35" i="96" s="1"/>
  <c r="G34" i="96"/>
  <c r="K34" i="96" s="1"/>
  <c r="L34" i="96" s="1"/>
  <c r="G33" i="96"/>
  <c r="K33" i="96" s="1"/>
  <c r="L33" i="96" s="1"/>
  <c r="G32" i="96"/>
  <c r="K32" i="96" s="1"/>
  <c r="L32" i="96" s="1"/>
  <c r="G31" i="96"/>
  <c r="K31" i="96" s="1"/>
  <c r="L31" i="96" s="1"/>
  <c r="T31" i="96" s="1"/>
  <c r="S31" i="96" s="1"/>
  <c r="G30" i="96"/>
  <c r="K30" i="96" s="1"/>
  <c r="L30" i="96" s="1"/>
  <c r="G29" i="96"/>
  <c r="K29" i="96" s="1"/>
  <c r="L29" i="96" s="1"/>
  <c r="G28" i="96"/>
  <c r="K28" i="96" s="1"/>
  <c r="L28" i="96" s="1"/>
  <c r="G27" i="96"/>
  <c r="K27" i="96" s="1"/>
  <c r="L27" i="96" s="1"/>
  <c r="T27" i="96" s="1"/>
  <c r="S27" i="96" s="1"/>
  <c r="G26" i="96"/>
  <c r="K26" i="96" s="1"/>
  <c r="L26" i="96" s="1"/>
  <c r="G25" i="96"/>
  <c r="K25" i="96" s="1"/>
  <c r="L25" i="96" s="1"/>
  <c r="G24" i="96"/>
  <c r="K24" i="96" s="1"/>
  <c r="L24" i="96" s="1"/>
  <c r="G23" i="96"/>
  <c r="K23" i="96" s="1"/>
  <c r="L23" i="96" s="1"/>
  <c r="T23" i="96" s="1"/>
  <c r="S23" i="96" s="1"/>
  <c r="G22" i="96"/>
  <c r="K22" i="96" s="1"/>
  <c r="L22" i="96" s="1"/>
  <c r="G21" i="96"/>
  <c r="K21" i="96" s="1"/>
  <c r="L21" i="96" s="1"/>
  <c r="G20" i="96"/>
  <c r="K20" i="96" s="1"/>
  <c r="L20" i="96" s="1"/>
  <c r="G19" i="96"/>
  <c r="K19" i="96" s="1"/>
  <c r="L19" i="96" s="1"/>
  <c r="T19" i="96" s="1"/>
  <c r="S19" i="96" s="1"/>
  <c r="G18" i="96"/>
  <c r="H48" i="96"/>
  <c r="H47" i="96"/>
  <c r="H46" i="96"/>
  <c r="H45" i="96"/>
  <c r="H44" i="96"/>
  <c r="H43" i="96"/>
  <c r="H42" i="96"/>
  <c r="H41" i="96"/>
  <c r="H40" i="96"/>
  <c r="H39" i="96"/>
  <c r="H38" i="96"/>
  <c r="H37" i="96"/>
  <c r="H36" i="96"/>
  <c r="H35" i="96"/>
  <c r="H34" i="96"/>
  <c r="H33" i="96"/>
  <c r="H32" i="96"/>
  <c r="H31" i="96"/>
  <c r="H30" i="96"/>
  <c r="H29" i="96"/>
  <c r="H28" i="96"/>
  <c r="H27" i="96"/>
  <c r="H26" i="96"/>
  <c r="H25" i="96"/>
  <c r="H24" i="96"/>
  <c r="H23" i="96"/>
  <c r="H22" i="96"/>
  <c r="H21" i="96"/>
  <c r="H20" i="96"/>
  <c r="H19" i="96"/>
  <c r="H18" i="96"/>
  <c r="H49" i="96" s="1"/>
  <c r="P2" i="96" s="1"/>
  <c r="R48" i="96"/>
  <c r="R47" i="96"/>
  <c r="R46" i="96"/>
  <c r="R45" i="96"/>
  <c r="R44" i="96"/>
  <c r="R43" i="96"/>
  <c r="R42" i="96"/>
  <c r="K42" i="96" s="1"/>
  <c r="L42" i="96" s="1"/>
  <c r="T42" i="96" s="1"/>
  <c r="S42" i="96" s="1"/>
  <c r="R41" i="96"/>
  <c r="R40" i="96"/>
  <c r="R39" i="96"/>
  <c r="R38" i="96"/>
  <c r="R37" i="96"/>
  <c r="R36" i="96"/>
  <c r="R35" i="96"/>
  <c r="R34" i="96"/>
  <c r="R33" i="96"/>
  <c r="R32" i="96"/>
  <c r="R31" i="96"/>
  <c r="R30" i="96"/>
  <c r="R29" i="96"/>
  <c r="R28" i="96"/>
  <c r="R27" i="96"/>
  <c r="R26" i="96"/>
  <c r="R25" i="96"/>
  <c r="R24" i="96"/>
  <c r="R23" i="96"/>
  <c r="R22" i="96"/>
  <c r="R21" i="96"/>
  <c r="R20" i="96"/>
  <c r="R19" i="96"/>
  <c r="R18" i="96"/>
  <c r="R49" i="96" s="1"/>
  <c r="J49" i="96"/>
  <c r="T20" i="96"/>
  <c r="S20" i="96" s="1"/>
  <c r="T21" i="96"/>
  <c r="S21" i="96" s="1"/>
  <c r="V21" i="96"/>
  <c r="U21" i="96"/>
  <c r="T22" i="96"/>
  <c r="S22" i="96" s="1"/>
  <c r="V22" i="96"/>
  <c r="U22" i="96"/>
  <c r="T24" i="96"/>
  <c r="S24" i="96" s="1"/>
  <c r="T25" i="96"/>
  <c r="S25" i="96" s="1"/>
  <c r="V25" i="96"/>
  <c r="U25" i="96"/>
  <c r="T26" i="96"/>
  <c r="S26" i="96" s="1"/>
  <c r="V26" i="96"/>
  <c r="U26" i="96"/>
  <c r="T28" i="96"/>
  <c r="S28" i="96" s="1"/>
  <c r="T29" i="96"/>
  <c r="S29" i="96" s="1"/>
  <c r="V29" i="96"/>
  <c r="U29" i="96"/>
  <c r="T30" i="96"/>
  <c r="S30" i="96" s="1"/>
  <c r="V30" i="96"/>
  <c r="U30" i="96"/>
  <c r="T32" i="96"/>
  <c r="S32" i="96" s="1"/>
  <c r="T33" i="96"/>
  <c r="S33" i="96" s="1"/>
  <c r="V33" i="96"/>
  <c r="U33" i="96"/>
  <c r="T34" i="96"/>
  <c r="S34" i="96" s="1"/>
  <c r="V34" i="96"/>
  <c r="U34" i="96"/>
  <c r="T36" i="96"/>
  <c r="S36" i="96" s="1"/>
  <c r="T37" i="96"/>
  <c r="S37" i="96" s="1"/>
  <c r="V37" i="96"/>
  <c r="U37" i="96"/>
  <c r="T38" i="96"/>
  <c r="S38" i="96" s="1"/>
  <c r="V38" i="96"/>
  <c r="U38" i="96"/>
  <c r="T40" i="96"/>
  <c r="S40" i="96" s="1"/>
  <c r="T41" i="96"/>
  <c r="S41" i="96" s="1"/>
  <c r="V41" i="96"/>
  <c r="U41" i="96"/>
  <c r="V43" i="96"/>
  <c r="V44" i="96"/>
  <c r="U44" i="96"/>
  <c r="T45" i="96"/>
  <c r="S45" i="96" s="1"/>
  <c r="V45" i="96"/>
  <c r="U45" i="96"/>
  <c r="T46" i="96"/>
  <c r="S46" i="96" s="1"/>
  <c r="V46" i="96"/>
  <c r="U46" i="96"/>
  <c r="V47" i="96"/>
  <c r="V48" i="96"/>
  <c r="U48" i="96"/>
  <c r="G48" i="95"/>
  <c r="K48" i="95" s="1"/>
  <c r="L48" i="95" s="1"/>
  <c r="G47" i="95"/>
  <c r="K47" i="95" s="1"/>
  <c r="L47" i="95" s="1"/>
  <c r="G46" i="95"/>
  <c r="K46" i="95" s="1"/>
  <c r="L46" i="95" s="1"/>
  <c r="T46" i="95" s="1"/>
  <c r="S46" i="95" s="1"/>
  <c r="G45" i="95"/>
  <c r="K45" i="95" s="1"/>
  <c r="L45" i="95" s="1"/>
  <c r="T45" i="95" s="1"/>
  <c r="S45" i="95" s="1"/>
  <c r="G44" i="95"/>
  <c r="K44" i="95" s="1"/>
  <c r="L44" i="95" s="1"/>
  <c r="G43" i="95"/>
  <c r="K43" i="95" s="1"/>
  <c r="L43" i="95" s="1"/>
  <c r="G42" i="95"/>
  <c r="G41" i="95"/>
  <c r="K41" i="95" s="1"/>
  <c r="L41" i="95" s="1"/>
  <c r="T41" i="95" s="1"/>
  <c r="S41" i="95" s="1"/>
  <c r="G40" i="95"/>
  <c r="K40" i="95" s="1"/>
  <c r="L40" i="95" s="1"/>
  <c r="G39" i="95"/>
  <c r="K39" i="95" s="1"/>
  <c r="L39" i="95" s="1"/>
  <c r="G38" i="95"/>
  <c r="K38" i="95" s="1"/>
  <c r="L38" i="95" s="1"/>
  <c r="G37" i="95"/>
  <c r="K37" i="95" s="1"/>
  <c r="L37" i="95" s="1"/>
  <c r="T37" i="95" s="1"/>
  <c r="S37" i="95" s="1"/>
  <c r="G36" i="95"/>
  <c r="K36" i="95" s="1"/>
  <c r="L36" i="95" s="1"/>
  <c r="G35" i="95"/>
  <c r="K35" i="95" s="1"/>
  <c r="L35" i="95" s="1"/>
  <c r="G34" i="95"/>
  <c r="K34" i="95" s="1"/>
  <c r="L34" i="95" s="1"/>
  <c r="G33" i="95"/>
  <c r="K33" i="95" s="1"/>
  <c r="L33" i="95" s="1"/>
  <c r="T33" i="95" s="1"/>
  <c r="S33" i="95" s="1"/>
  <c r="G32" i="95"/>
  <c r="K32" i="95" s="1"/>
  <c r="L32" i="95" s="1"/>
  <c r="G31" i="95"/>
  <c r="K31" i="95" s="1"/>
  <c r="L31" i="95" s="1"/>
  <c r="G30" i="95"/>
  <c r="K30" i="95" s="1"/>
  <c r="L30" i="95" s="1"/>
  <c r="G29" i="95"/>
  <c r="K29" i="95" s="1"/>
  <c r="L29" i="95" s="1"/>
  <c r="T29" i="95" s="1"/>
  <c r="S29" i="95" s="1"/>
  <c r="G28" i="95"/>
  <c r="K28" i="95" s="1"/>
  <c r="L28" i="95" s="1"/>
  <c r="G27" i="95"/>
  <c r="K27" i="95" s="1"/>
  <c r="L27" i="95" s="1"/>
  <c r="G26" i="95"/>
  <c r="K26" i="95" s="1"/>
  <c r="L26" i="95" s="1"/>
  <c r="G25" i="95"/>
  <c r="K25" i="95" s="1"/>
  <c r="L25" i="95" s="1"/>
  <c r="T25" i="95" s="1"/>
  <c r="S25" i="95" s="1"/>
  <c r="G24" i="95"/>
  <c r="K24" i="95" s="1"/>
  <c r="L24" i="95" s="1"/>
  <c r="G23" i="95"/>
  <c r="K23" i="95" s="1"/>
  <c r="L23" i="95" s="1"/>
  <c r="G22" i="95"/>
  <c r="K22" i="95" s="1"/>
  <c r="L22" i="95" s="1"/>
  <c r="G21" i="95"/>
  <c r="K21" i="95" s="1"/>
  <c r="L21" i="95" s="1"/>
  <c r="T21" i="95" s="1"/>
  <c r="S21" i="95" s="1"/>
  <c r="G20" i="95"/>
  <c r="K20" i="95" s="1"/>
  <c r="L20" i="95" s="1"/>
  <c r="G19" i="95"/>
  <c r="K19" i="95" s="1"/>
  <c r="L19" i="95" s="1"/>
  <c r="G18" i="95"/>
  <c r="H48" i="95"/>
  <c r="H47" i="95"/>
  <c r="H46" i="95"/>
  <c r="H45" i="95"/>
  <c r="H44" i="95"/>
  <c r="H43" i="95"/>
  <c r="H42" i="95"/>
  <c r="H41" i="95"/>
  <c r="H40" i="95"/>
  <c r="H39" i="95"/>
  <c r="H38" i="95"/>
  <c r="H37" i="95"/>
  <c r="H36" i="95"/>
  <c r="H35" i="95"/>
  <c r="H34" i="95"/>
  <c r="H33" i="95"/>
  <c r="H32" i="95"/>
  <c r="H31" i="95"/>
  <c r="H30" i="95"/>
  <c r="H29" i="95"/>
  <c r="H28" i="95"/>
  <c r="H27" i="95"/>
  <c r="H26" i="95"/>
  <c r="H25" i="95"/>
  <c r="H24" i="95"/>
  <c r="H23" i="95"/>
  <c r="H22" i="95"/>
  <c r="H21" i="95"/>
  <c r="H20" i="95"/>
  <c r="H19" i="95"/>
  <c r="H18" i="95"/>
  <c r="H49" i="95" s="1"/>
  <c r="P2" i="95" s="1"/>
  <c r="R48" i="95"/>
  <c r="R47" i="95"/>
  <c r="R46" i="95"/>
  <c r="R45" i="95"/>
  <c r="R44" i="95"/>
  <c r="R43" i="95"/>
  <c r="R42" i="95"/>
  <c r="K42" i="95" s="1"/>
  <c r="R41" i="95"/>
  <c r="R40" i="95"/>
  <c r="R39" i="95"/>
  <c r="R38" i="95"/>
  <c r="R37" i="95"/>
  <c r="R36" i="95"/>
  <c r="R35" i="95"/>
  <c r="R34" i="95"/>
  <c r="R33" i="95"/>
  <c r="R32" i="95"/>
  <c r="R31" i="95"/>
  <c r="R30" i="95"/>
  <c r="R29" i="95"/>
  <c r="R28" i="95"/>
  <c r="R27" i="95"/>
  <c r="R26" i="95"/>
  <c r="R25" i="95"/>
  <c r="R24" i="95"/>
  <c r="R23" i="95"/>
  <c r="R22" i="95"/>
  <c r="R21" i="95"/>
  <c r="R20" i="95"/>
  <c r="R19" i="95"/>
  <c r="R18" i="95"/>
  <c r="R49" i="95" s="1"/>
  <c r="J49" i="95"/>
  <c r="T19" i="95"/>
  <c r="S19" i="95" s="1"/>
  <c r="V19" i="95"/>
  <c r="U19" i="95"/>
  <c r="T20" i="95"/>
  <c r="S20" i="95" s="1"/>
  <c r="V20" i="95"/>
  <c r="U20" i="95"/>
  <c r="T22" i="95"/>
  <c r="S22" i="95" s="1"/>
  <c r="T23" i="95"/>
  <c r="S23" i="95" s="1"/>
  <c r="V23" i="95"/>
  <c r="U23" i="95"/>
  <c r="T24" i="95"/>
  <c r="S24" i="95" s="1"/>
  <c r="V24" i="95"/>
  <c r="U24" i="95"/>
  <c r="T26" i="95"/>
  <c r="S26" i="95" s="1"/>
  <c r="T27" i="95"/>
  <c r="S27" i="95" s="1"/>
  <c r="V27" i="95"/>
  <c r="U27" i="95"/>
  <c r="T28" i="95"/>
  <c r="S28" i="95" s="1"/>
  <c r="V28" i="95"/>
  <c r="U28" i="95"/>
  <c r="T30" i="95"/>
  <c r="S30" i="95" s="1"/>
  <c r="T31" i="95"/>
  <c r="S31" i="95" s="1"/>
  <c r="V31" i="95"/>
  <c r="U31" i="95"/>
  <c r="T32" i="95"/>
  <c r="S32" i="95" s="1"/>
  <c r="V32" i="95"/>
  <c r="U32" i="95"/>
  <c r="T34" i="95"/>
  <c r="S34" i="95" s="1"/>
  <c r="T35" i="95"/>
  <c r="S35" i="95" s="1"/>
  <c r="V35" i="95"/>
  <c r="U35" i="95"/>
  <c r="T36" i="95"/>
  <c r="S36" i="95" s="1"/>
  <c r="V36" i="95"/>
  <c r="U36" i="95"/>
  <c r="T38" i="95"/>
  <c r="S38" i="95" s="1"/>
  <c r="T39" i="95"/>
  <c r="S39" i="95" s="1"/>
  <c r="V39" i="95"/>
  <c r="U39" i="95"/>
  <c r="T40" i="95"/>
  <c r="S40" i="95" s="1"/>
  <c r="V40" i="95"/>
  <c r="U40" i="95"/>
  <c r="L42" i="95"/>
  <c r="T42" i="95" s="1"/>
  <c r="S42" i="95" s="1"/>
  <c r="T43" i="95"/>
  <c r="S43" i="95" s="1"/>
  <c r="V43" i="95"/>
  <c r="U43" i="95"/>
  <c r="T44" i="95"/>
  <c r="S44" i="95" s="1"/>
  <c r="V44" i="95"/>
  <c r="U44" i="95"/>
  <c r="V45" i="95"/>
  <c r="V46" i="95"/>
  <c r="U46" i="95"/>
  <c r="T47" i="95"/>
  <c r="S47" i="95" s="1"/>
  <c r="V47" i="95"/>
  <c r="U47" i="95"/>
  <c r="T48" i="95"/>
  <c r="S48" i="95" s="1"/>
  <c r="V48" i="95"/>
  <c r="U48" i="95"/>
  <c r="G48" i="94"/>
  <c r="K48" i="94" s="1"/>
  <c r="L48" i="94" s="1"/>
  <c r="G47" i="94"/>
  <c r="K47" i="94" s="1"/>
  <c r="L47" i="94" s="1"/>
  <c r="T47" i="94" s="1"/>
  <c r="S47" i="94" s="1"/>
  <c r="G46" i="94"/>
  <c r="K46" i="94" s="1"/>
  <c r="L46" i="94" s="1"/>
  <c r="G45" i="94"/>
  <c r="K45" i="94" s="1"/>
  <c r="L45" i="94" s="1"/>
  <c r="G44" i="94"/>
  <c r="K44" i="94" s="1"/>
  <c r="L44" i="94" s="1"/>
  <c r="G43" i="94"/>
  <c r="K43" i="94" s="1"/>
  <c r="L43" i="94" s="1"/>
  <c r="T43" i="94" s="1"/>
  <c r="S43" i="94" s="1"/>
  <c r="G42" i="94"/>
  <c r="G41" i="94"/>
  <c r="K41" i="94" s="1"/>
  <c r="L41" i="94" s="1"/>
  <c r="G40" i="94"/>
  <c r="K40" i="94" s="1"/>
  <c r="L40" i="94" s="1"/>
  <c r="G39" i="94"/>
  <c r="K39" i="94" s="1"/>
  <c r="L39" i="94" s="1"/>
  <c r="T39" i="94" s="1"/>
  <c r="S39" i="94" s="1"/>
  <c r="G38" i="94"/>
  <c r="K38" i="94" s="1"/>
  <c r="L38" i="94" s="1"/>
  <c r="G37" i="94"/>
  <c r="K37" i="94" s="1"/>
  <c r="L37" i="94" s="1"/>
  <c r="G36" i="94"/>
  <c r="K36" i="94" s="1"/>
  <c r="L36" i="94" s="1"/>
  <c r="G35" i="94"/>
  <c r="K35" i="94" s="1"/>
  <c r="L35" i="94" s="1"/>
  <c r="T35" i="94" s="1"/>
  <c r="S35" i="94" s="1"/>
  <c r="G34" i="94"/>
  <c r="K34" i="94" s="1"/>
  <c r="L34" i="94" s="1"/>
  <c r="G33" i="94"/>
  <c r="K33" i="94" s="1"/>
  <c r="L33" i="94" s="1"/>
  <c r="G32" i="94"/>
  <c r="K32" i="94" s="1"/>
  <c r="L32" i="94" s="1"/>
  <c r="G31" i="94"/>
  <c r="K31" i="94" s="1"/>
  <c r="L31" i="94" s="1"/>
  <c r="T31" i="94" s="1"/>
  <c r="S31" i="94" s="1"/>
  <c r="G30" i="94"/>
  <c r="K30" i="94" s="1"/>
  <c r="L30" i="94" s="1"/>
  <c r="G29" i="94"/>
  <c r="K29" i="94" s="1"/>
  <c r="L29" i="94" s="1"/>
  <c r="G28" i="94"/>
  <c r="K28" i="94" s="1"/>
  <c r="L28" i="94" s="1"/>
  <c r="G27" i="94"/>
  <c r="K27" i="94" s="1"/>
  <c r="L27" i="94" s="1"/>
  <c r="T27" i="94" s="1"/>
  <c r="S27" i="94" s="1"/>
  <c r="G26" i="94"/>
  <c r="K26" i="94" s="1"/>
  <c r="L26" i="94" s="1"/>
  <c r="G25" i="94"/>
  <c r="K25" i="94" s="1"/>
  <c r="L25" i="94" s="1"/>
  <c r="G24" i="94"/>
  <c r="K24" i="94" s="1"/>
  <c r="L24" i="94" s="1"/>
  <c r="G23" i="94"/>
  <c r="K23" i="94" s="1"/>
  <c r="L23" i="94" s="1"/>
  <c r="T23" i="94" s="1"/>
  <c r="S23" i="94" s="1"/>
  <c r="G22" i="94"/>
  <c r="K22" i="94" s="1"/>
  <c r="L22" i="94" s="1"/>
  <c r="G21" i="94"/>
  <c r="K21" i="94" s="1"/>
  <c r="L21" i="94" s="1"/>
  <c r="G20" i="94"/>
  <c r="K20" i="94" s="1"/>
  <c r="L20" i="94" s="1"/>
  <c r="G19" i="94"/>
  <c r="K19" i="94" s="1"/>
  <c r="L19" i="94" s="1"/>
  <c r="T19" i="94" s="1"/>
  <c r="S19" i="94" s="1"/>
  <c r="G18" i="94"/>
  <c r="H48" i="94"/>
  <c r="H47" i="94"/>
  <c r="H46" i="94"/>
  <c r="H45" i="94"/>
  <c r="H44" i="94"/>
  <c r="H43" i="94"/>
  <c r="H42" i="94"/>
  <c r="H41" i="94"/>
  <c r="H40" i="94"/>
  <c r="H39" i="94"/>
  <c r="H38" i="94"/>
  <c r="H37" i="94"/>
  <c r="H36" i="94"/>
  <c r="H35" i="94"/>
  <c r="H34" i="94"/>
  <c r="H33" i="94"/>
  <c r="H32" i="94"/>
  <c r="H31" i="94"/>
  <c r="H30" i="94"/>
  <c r="H29" i="94"/>
  <c r="H28" i="94"/>
  <c r="H27" i="94"/>
  <c r="H26" i="94"/>
  <c r="H25" i="94"/>
  <c r="H24" i="94"/>
  <c r="H23" i="94"/>
  <c r="H22" i="94"/>
  <c r="H21" i="94"/>
  <c r="H20" i="94"/>
  <c r="H19" i="94"/>
  <c r="H18" i="94"/>
  <c r="H49" i="94" s="1"/>
  <c r="P2" i="94" s="1"/>
  <c r="R48" i="94"/>
  <c r="R47" i="94"/>
  <c r="R46" i="94"/>
  <c r="R45" i="94"/>
  <c r="R44" i="94"/>
  <c r="R43" i="94"/>
  <c r="R42" i="94"/>
  <c r="K42" i="94" s="1"/>
  <c r="R41" i="94"/>
  <c r="R40" i="94"/>
  <c r="R39" i="94"/>
  <c r="R38" i="94"/>
  <c r="R37" i="94"/>
  <c r="R36" i="94"/>
  <c r="R35" i="94"/>
  <c r="R34" i="94"/>
  <c r="R33" i="94"/>
  <c r="R32" i="94"/>
  <c r="R31" i="94"/>
  <c r="R30" i="94"/>
  <c r="R29" i="94"/>
  <c r="R28" i="94"/>
  <c r="R27" i="94"/>
  <c r="R26" i="94"/>
  <c r="R25" i="94"/>
  <c r="R24" i="94"/>
  <c r="R23" i="94"/>
  <c r="R22" i="94"/>
  <c r="R21" i="94"/>
  <c r="R20" i="94"/>
  <c r="R19" i="94"/>
  <c r="R18" i="94"/>
  <c r="R49" i="94" s="1"/>
  <c r="J49" i="94"/>
  <c r="T20" i="94"/>
  <c r="S20" i="94" s="1"/>
  <c r="V20" i="94"/>
  <c r="U20" i="94"/>
  <c r="T21" i="94"/>
  <c r="S21" i="94" s="1"/>
  <c r="V21" i="94"/>
  <c r="U21" i="94"/>
  <c r="T22" i="94"/>
  <c r="S22" i="94" s="1"/>
  <c r="V22" i="94"/>
  <c r="U22" i="94"/>
  <c r="T24" i="94"/>
  <c r="S24" i="94" s="1"/>
  <c r="V24" i="94"/>
  <c r="U24" i="94"/>
  <c r="T25" i="94"/>
  <c r="S25" i="94" s="1"/>
  <c r="V25" i="94"/>
  <c r="U25" i="94"/>
  <c r="T26" i="94"/>
  <c r="S26" i="94" s="1"/>
  <c r="V26" i="94"/>
  <c r="U26" i="94"/>
  <c r="T28" i="94"/>
  <c r="S28" i="94" s="1"/>
  <c r="V28" i="94"/>
  <c r="U28" i="94"/>
  <c r="T29" i="94"/>
  <c r="S29" i="94" s="1"/>
  <c r="V29" i="94"/>
  <c r="U29" i="94"/>
  <c r="T30" i="94"/>
  <c r="S30" i="94" s="1"/>
  <c r="V30" i="94"/>
  <c r="U30" i="94"/>
  <c r="T32" i="94"/>
  <c r="S32" i="94" s="1"/>
  <c r="V32" i="94"/>
  <c r="U32" i="94"/>
  <c r="T33" i="94"/>
  <c r="S33" i="94" s="1"/>
  <c r="V33" i="94"/>
  <c r="U33" i="94"/>
  <c r="T34" i="94"/>
  <c r="S34" i="94" s="1"/>
  <c r="V34" i="94"/>
  <c r="U34" i="94"/>
  <c r="T36" i="94"/>
  <c r="S36" i="94" s="1"/>
  <c r="V36" i="94"/>
  <c r="U36" i="94"/>
  <c r="T37" i="94"/>
  <c r="S37" i="94" s="1"/>
  <c r="V37" i="94"/>
  <c r="U37" i="94"/>
  <c r="T38" i="94"/>
  <c r="S38" i="94" s="1"/>
  <c r="V38" i="94"/>
  <c r="U38" i="94"/>
  <c r="T40" i="94"/>
  <c r="S40" i="94" s="1"/>
  <c r="V40" i="94"/>
  <c r="U40" i="94"/>
  <c r="T41" i="94"/>
  <c r="S41" i="94" s="1"/>
  <c r="V41" i="94"/>
  <c r="U41" i="94"/>
  <c r="L42" i="94"/>
  <c r="T42" i="94" s="1"/>
  <c r="S42" i="94" s="1"/>
  <c r="V43" i="94"/>
  <c r="T44" i="94"/>
  <c r="S44" i="94" s="1"/>
  <c r="V44" i="94"/>
  <c r="U44" i="94"/>
  <c r="T45" i="94"/>
  <c r="S45" i="94" s="1"/>
  <c r="V45" i="94"/>
  <c r="U45" i="94"/>
  <c r="T46" i="94"/>
  <c r="S46" i="94" s="1"/>
  <c r="V46" i="94"/>
  <c r="U46" i="94"/>
  <c r="V47" i="94"/>
  <c r="T48" i="94"/>
  <c r="S48" i="94" s="1"/>
  <c r="V48" i="94"/>
  <c r="U48" i="94"/>
  <c r="G48" i="93"/>
  <c r="K48" i="93" s="1"/>
  <c r="L48" i="93" s="1"/>
  <c r="G47" i="93"/>
  <c r="K47" i="93" s="1"/>
  <c r="L47" i="93" s="1"/>
  <c r="T47" i="93" s="1"/>
  <c r="S47" i="93" s="1"/>
  <c r="G46" i="93"/>
  <c r="K46" i="93" s="1"/>
  <c r="L46" i="93" s="1"/>
  <c r="T46" i="93" s="1"/>
  <c r="S46" i="93" s="1"/>
  <c r="G45" i="93"/>
  <c r="K45" i="93" s="1"/>
  <c r="L45" i="93" s="1"/>
  <c r="T45" i="93" s="1"/>
  <c r="S45" i="93" s="1"/>
  <c r="G44" i="93"/>
  <c r="K44" i="93" s="1"/>
  <c r="L44" i="93" s="1"/>
  <c r="G43" i="93"/>
  <c r="K43" i="93" s="1"/>
  <c r="L43" i="93" s="1"/>
  <c r="T43" i="93" s="1"/>
  <c r="S43" i="93" s="1"/>
  <c r="G42" i="93"/>
  <c r="G41" i="93"/>
  <c r="K41" i="93" s="1"/>
  <c r="L41" i="93" s="1"/>
  <c r="T41" i="93" s="1"/>
  <c r="S41" i="93" s="1"/>
  <c r="G40" i="93"/>
  <c r="K40" i="93" s="1"/>
  <c r="L40" i="93" s="1"/>
  <c r="G39" i="93"/>
  <c r="K39" i="93" s="1"/>
  <c r="L39" i="93" s="1"/>
  <c r="G38" i="93"/>
  <c r="K38" i="93" s="1"/>
  <c r="L38" i="93" s="1"/>
  <c r="G37" i="93"/>
  <c r="K37" i="93" s="1"/>
  <c r="L37" i="93" s="1"/>
  <c r="T37" i="93" s="1"/>
  <c r="S37" i="93" s="1"/>
  <c r="G36" i="93"/>
  <c r="K36" i="93" s="1"/>
  <c r="L36" i="93" s="1"/>
  <c r="G35" i="93"/>
  <c r="K35" i="93" s="1"/>
  <c r="L35" i="93" s="1"/>
  <c r="G34" i="93"/>
  <c r="K34" i="93" s="1"/>
  <c r="L34" i="93" s="1"/>
  <c r="G33" i="93"/>
  <c r="K33" i="93" s="1"/>
  <c r="L33" i="93" s="1"/>
  <c r="T33" i="93" s="1"/>
  <c r="S33" i="93" s="1"/>
  <c r="G32" i="93"/>
  <c r="K32" i="93" s="1"/>
  <c r="L32" i="93" s="1"/>
  <c r="G31" i="93"/>
  <c r="K31" i="93" s="1"/>
  <c r="L31" i="93" s="1"/>
  <c r="G30" i="93"/>
  <c r="K30" i="93" s="1"/>
  <c r="L30" i="93" s="1"/>
  <c r="G29" i="93"/>
  <c r="K29" i="93" s="1"/>
  <c r="L29" i="93" s="1"/>
  <c r="T29" i="93" s="1"/>
  <c r="S29" i="93" s="1"/>
  <c r="G28" i="93"/>
  <c r="K28" i="93" s="1"/>
  <c r="L28" i="93" s="1"/>
  <c r="G27" i="93"/>
  <c r="K27" i="93" s="1"/>
  <c r="L27" i="93" s="1"/>
  <c r="G26" i="93"/>
  <c r="K26" i="93" s="1"/>
  <c r="L26" i="93" s="1"/>
  <c r="G25" i="93"/>
  <c r="K25" i="93" s="1"/>
  <c r="L25" i="93" s="1"/>
  <c r="T25" i="93" s="1"/>
  <c r="S25" i="93" s="1"/>
  <c r="G24" i="93"/>
  <c r="K24" i="93" s="1"/>
  <c r="L24" i="93" s="1"/>
  <c r="G23" i="93"/>
  <c r="K23" i="93" s="1"/>
  <c r="L23" i="93" s="1"/>
  <c r="G22" i="93"/>
  <c r="K22" i="93" s="1"/>
  <c r="L22" i="93" s="1"/>
  <c r="G21" i="93"/>
  <c r="K21" i="93" s="1"/>
  <c r="L21" i="93" s="1"/>
  <c r="T21" i="93" s="1"/>
  <c r="S21" i="93" s="1"/>
  <c r="G20" i="93"/>
  <c r="K20" i="93" s="1"/>
  <c r="L20" i="93" s="1"/>
  <c r="G19" i="93"/>
  <c r="K19" i="93" s="1"/>
  <c r="L19" i="93" s="1"/>
  <c r="G18" i="93"/>
  <c r="H48" i="93"/>
  <c r="H47" i="93"/>
  <c r="H46" i="93"/>
  <c r="H45" i="93"/>
  <c r="H44" i="93"/>
  <c r="H43" i="93"/>
  <c r="H42" i="93"/>
  <c r="H41" i="93"/>
  <c r="H40" i="93"/>
  <c r="H39" i="93"/>
  <c r="H38" i="93"/>
  <c r="H37" i="93"/>
  <c r="H36" i="93"/>
  <c r="H35" i="93"/>
  <c r="H34" i="93"/>
  <c r="H33" i="93"/>
  <c r="H32" i="93"/>
  <c r="H31" i="93"/>
  <c r="H30" i="93"/>
  <c r="H29" i="93"/>
  <c r="H28" i="93"/>
  <c r="H27" i="93"/>
  <c r="H26" i="93"/>
  <c r="H25" i="93"/>
  <c r="H24" i="93"/>
  <c r="H23" i="93"/>
  <c r="H22" i="93"/>
  <c r="H21" i="93"/>
  <c r="H20" i="93"/>
  <c r="H19" i="93"/>
  <c r="H18" i="93"/>
  <c r="H49" i="93" s="1"/>
  <c r="P2" i="93" s="1"/>
  <c r="R48" i="93"/>
  <c r="R47" i="93"/>
  <c r="R46" i="93"/>
  <c r="R45" i="93"/>
  <c r="R44" i="93"/>
  <c r="R43" i="93"/>
  <c r="R42" i="93"/>
  <c r="K42" i="93" s="1"/>
  <c r="R41" i="93"/>
  <c r="R40" i="93"/>
  <c r="R39" i="93"/>
  <c r="R38" i="93"/>
  <c r="R37" i="93"/>
  <c r="R36" i="93"/>
  <c r="R35" i="93"/>
  <c r="R34" i="93"/>
  <c r="R33" i="93"/>
  <c r="R32" i="93"/>
  <c r="R31" i="93"/>
  <c r="R30" i="93"/>
  <c r="R29" i="93"/>
  <c r="R28" i="93"/>
  <c r="R27" i="93"/>
  <c r="R26" i="93"/>
  <c r="R25" i="93"/>
  <c r="R24" i="93"/>
  <c r="R23" i="93"/>
  <c r="R22" i="93"/>
  <c r="R21" i="93"/>
  <c r="R20" i="93"/>
  <c r="R19" i="93"/>
  <c r="R18" i="93"/>
  <c r="R49" i="93" s="1"/>
  <c r="J49" i="93"/>
  <c r="T19" i="93"/>
  <c r="S19" i="93" s="1"/>
  <c r="V19" i="93"/>
  <c r="T20" i="93"/>
  <c r="S20" i="93" s="1"/>
  <c r="V20" i="93"/>
  <c r="U20" i="93"/>
  <c r="T22" i="93"/>
  <c r="S22" i="93" s="1"/>
  <c r="T23" i="93"/>
  <c r="S23" i="93" s="1"/>
  <c r="V23" i="93"/>
  <c r="T24" i="93"/>
  <c r="S24" i="93" s="1"/>
  <c r="V24" i="93"/>
  <c r="U24" i="93"/>
  <c r="T26" i="93"/>
  <c r="S26" i="93" s="1"/>
  <c r="T27" i="93"/>
  <c r="S27" i="93" s="1"/>
  <c r="V27" i="93"/>
  <c r="T28" i="93"/>
  <c r="S28" i="93" s="1"/>
  <c r="V28" i="93"/>
  <c r="U28" i="93"/>
  <c r="T30" i="93"/>
  <c r="S30" i="93" s="1"/>
  <c r="T31" i="93"/>
  <c r="S31" i="93" s="1"/>
  <c r="V31" i="93"/>
  <c r="T32" i="93"/>
  <c r="S32" i="93" s="1"/>
  <c r="V32" i="93"/>
  <c r="U32" i="93"/>
  <c r="T34" i="93"/>
  <c r="S34" i="93" s="1"/>
  <c r="T35" i="93"/>
  <c r="S35" i="93" s="1"/>
  <c r="V35" i="93"/>
  <c r="T36" i="93"/>
  <c r="S36" i="93" s="1"/>
  <c r="V36" i="93"/>
  <c r="U36" i="93"/>
  <c r="T38" i="93"/>
  <c r="S38" i="93" s="1"/>
  <c r="T39" i="93"/>
  <c r="S39" i="93" s="1"/>
  <c r="V39" i="93"/>
  <c r="T40" i="93"/>
  <c r="S40" i="93" s="1"/>
  <c r="V40" i="93"/>
  <c r="U40" i="93"/>
  <c r="L42" i="93"/>
  <c r="T42" i="93" s="1"/>
  <c r="S42" i="93" s="1"/>
  <c r="V43" i="93"/>
  <c r="U43" i="93"/>
  <c r="T44" i="93"/>
  <c r="S44" i="93" s="1"/>
  <c r="V44" i="93"/>
  <c r="U44" i="93"/>
  <c r="V45" i="93"/>
  <c r="V46" i="93"/>
  <c r="U46" i="93"/>
  <c r="V47" i="93"/>
  <c r="U47" i="93"/>
  <c r="T48" i="93"/>
  <c r="S48" i="93" s="1"/>
  <c r="V48" i="93"/>
  <c r="U48" i="93"/>
  <c r="G48" i="92"/>
  <c r="K48" i="92" s="1"/>
  <c r="L48" i="92" s="1"/>
  <c r="G47" i="92"/>
  <c r="K47" i="92" s="1"/>
  <c r="L47" i="92" s="1"/>
  <c r="T47" i="92" s="1"/>
  <c r="S47" i="92" s="1"/>
  <c r="G46" i="92"/>
  <c r="K46" i="92" s="1"/>
  <c r="L46" i="92" s="1"/>
  <c r="G45" i="92"/>
  <c r="K45" i="92" s="1"/>
  <c r="L45" i="92" s="1"/>
  <c r="T45" i="92" s="1"/>
  <c r="S45" i="92" s="1"/>
  <c r="G44" i="92"/>
  <c r="K44" i="92" s="1"/>
  <c r="L44" i="92" s="1"/>
  <c r="G43" i="92"/>
  <c r="K43" i="92" s="1"/>
  <c r="L43" i="92" s="1"/>
  <c r="T43" i="92" s="1"/>
  <c r="S43" i="92" s="1"/>
  <c r="G42" i="92"/>
  <c r="G41" i="92"/>
  <c r="K41" i="92" s="1"/>
  <c r="L41" i="92" s="1"/>
  <c r="T41" i="92" s="1"/>
  <c r="S41" i="92" s="1"/>
  <c r="G40" i="92"/>
  <c r="K40" i="92" s="1"/>
  <c r="L40" i="92" s="1"/>
  <c r="G39" i="92"/>
  <c r="K39" i="92" s="1"/>
  <c r="L39" i="92" s="1"/>
  <c r="T39" i="92" s="1"/>
  <c r="S39" i="92" s="1"/>
  <c r="G38" i="92"/>
  <c r="K38" i="92" s="1"/>
  <c r="L38" i="92" s="1"/>
  <c r="G37" i="92"/>
  <c r="K37" i="92" s="1"/>
  <c r="L37" i="92" s="1"/>
  <c r="T37" i="92" s="1"/>
  <c r="S37" i="92" s="1"/>
  <c r="G36" i="92"/>
  <c r="K36" i="92" s="1"/>
  <c r="L36" i="92" s="1"/>
  <c r="G35" i="92"/>
  <c r="K35" i="92" s="1"/>
  <c r="L35" i="92" s="1"/>
  <c r="T35" i="92" s="1"/>
  <c r="S35" i="92" s="1"/>
  <c r="G34" i="92"/>
  <c r="K34" i="92" s="1"/>
  <c r="L34" i="92" s="1"/>
  <c r="G33" i="92"/>
  <c r="K33" i="92" s="1"/>
  <c r="L33" i="92" s="1"/>
  <c r="T33" i="92" s="1"/>
  <c r="S33" i="92" s="1"/>
  <c r="G32" i="92"/>
  <c r="K32" i="92" s="1"/>
  <c r="L32" i="92" s="1"/>
  <c r="G31" i="92"/>
  <c r="K31" i="92" s="1"/>
  <c r="L31" i="92" s="1"/>
  <c r="T31" i="92" s="1"/>
  <c r="S31" i="92" s="1"/>
  <c r="G30" i="92"/>
  <c r="K30" i="92" s="1"/>
  <c r="L30" i="92" s="1"/>
  <c r="G29" i="92"/>
  <c r="K29" i="92" s="1"/>
  <c r="L29" i="92" s="1"/>
  <c r="T29" i="92" s="1"/>
  <c r="S29" i="92" s="1"/>
  <c r="G28" i="92"/>
  <c r="K28" i="92" s="1"/>
  <c r="L28" i="92" s="1"/>
  <c r="G27" i="92"/>
  <c r="K27" i="92" s="1"/>
  <c r="L27" i="92" s="1"/>
  <c r="T27" i="92" s="1"/>
  <c r="S27" i="92" s="1"/>
  <c r="G26" i="92"/>
  <c r="K26" i="92" s="1"/>
  <c r="L26" i="92" s="1"/>
  <c r="G25" i="92"/>
  <c r="K25" i="92" s="1"/>
  <c r="L25" i="92" s="1"/>
  <c r="T25" i="92" s="1"/>
  <c r="S25" i="92" s="1"/>
  <c r="G24" i="92"/>
  <c r="K24" i="92" s="1"/>
  <c r="L24" i="92" s="1"/>
  <c r="G23" i="92"/>
  <c r="K23" i="92" s="1"/>
  <c r="L23" i="92" s="1"/>
  <c r="T23" i="92" s="1"/>
  <c r="S23" i="92" s="1"/>
  <c r="G22" i="92"/>
  <c r="K22" i="92" s="1"/>
  <c r="L22" i="92" s="1"/>
  <c r="G21" i="92"/>
  <c r="K21" i="92" s="1"/>
  <c r="L21" i="92" s="1"/>
  <c r="T21" i="92" s="1"/>
  <c r="S21" i="92" s="1"/>
  <c r="G20" i="92"/>
  <c r="K20" i="92" s="1"/>
  <c r="L20" i="92" s="1"/>
  <c r="G19" i="92"/>
  <c r="K19" i="92" s="1"/>
  <c r="L19" i="92" s="1"/>
  <c r="T19" i="92" s="1"/>
  <c r="S19" i="92" s="1"/>
  <c r="G18" i="92"/>
  <c r="H48" i="92"/>
  <c r="H47" i="92"/>
  <c r="H46" i="92"/>
  <c r="H45" i="92"/>
  <c r="H44" i="92"/>
  <c r="H43" i="92"/>
  <c r="H42" i="92"/>
  <c r="H41" i="92"/>
  <c r="H40" i="92"/>
  <c r="H39" i="92"/>
  <c r="H38" i="92"/>
  <c r="H37" i="92"/>
  <c r="H36" i="92"/>
  <c r="H35" i="92"/>
  <c r="H34" i="92"/>
  <c r="H33" i="92"/>
  <c r="H32" i="92"/>
  <c r="H31" i="92"/>
  <c r="H30" i="92"/>
  <c r="H29" i="92"/>
  <c r="H28" i="92"/>
  <c r="H27" i="92"/>
  <c r="H26" i="92"/>
  <c r="H25" i="92"/>
  <c r="H24" i="92"/>
  <c r="H23" i="92"/>
  <c r="H22" i="92"/>
  <c r="H21" i="92"/>
  <c r="H20" i="92"/>
  <c r="H19" i="92"/>
  <c r="H18" i="92"/>
  <c r="H49" i="92" s="1"/>
  <c r="P2" i="92" s="1"/>
  <c r="R48" i="92"/>
  <c r="R47" i="92"/>
  <c r="R46" i="92"/>
  <c r="R45" i="92"/>
  <c r="R44" i="92"/>
  <c r="R43" i="92"/>
  <c r="R42" i="92"/>
  <c r="K42" i="92" s="1"/>
  <c r="R41" i="92"/>
  <c r="R40" i="92"/>
  <c r="R39" i="92"/>
  <c r="R38" i="92"/>
  <c r="R37" i="92"/>
  <c r="R36" i="92"/>
  <c r="R35" i="92"/>
  <c r="R34" i="92"/>
  <c r="R33" i="92"/>
  <c r="R32" i="92"/>
  <c r="R31" i="92"/>
  <c r="R30" i="92"/>
  <c r="R29" i="92"/>
  <c r="R28" i="92"/>
  <c r="R27" i="92"/>
  <c r="R26" i="92"/>
  <c r="R25" i="92"/>
  <c r="R24" i="92"/>
  <c r="R23" i="92"/>
  <c r="R22" i="92"/>
  <c r="R21" i="92"/>
  <c r="R20" i="92"/>
  <c r="R19" i="92"/>
  <c r="R18" i="92"/>
  <c r="R49" i="92" s="1"/>
  <c r="J49" i="92"/>
  <c r="T20" i="92"/>
  <c r="S20" i="92" s="1"/>
  <c r="V20" i="92"/>
  <c r="U20" i="92"/>
  <c r="V21" i="92"/>
  <c r="T22" i="92"/>
  <c r="S22" i="92" s="1"/>
  <c r="V22" i="92"/>
  <c r="U22" i="92"/>
  <c r="T24" i="92"/>
  <c r="S24" i="92" s="1"/>
  <c r="V24" i="92"/>
  <c r="U24" i="92"/>
  <c r="V25" i="92"/>
  <c r="T26" i="92"/>
  <c r="S26" i="92" s="1"/>
  <c r="V26" i="92"/>
  <c r="U26" i="92"/>
  <c r="T28" i="92"/>
  <c r="S28" i="92" s="1"/>
  <c r="V28" i="92"/>
  <c r="U28" i="92"/>
  <c r="V29" i="92"/>
  <c r="T30" i="92"/>
  <c r="S30" i="92" s="1"/>
  <c r="V30" i="92"/>
  <c r="U30" i="92"/>
  <c r="T32" i="92"/>
  <c r="S32" i="92" s="1"/>
  <c r="V32" i="92"/>
  <c r="U32" i="92"/>
  <c r="V33" i="92"/>
  <c r="T34" i="92"/>
  <c r="S34" i="92" s="1"/>
  <c r="V34" i="92"/>
  <c r="U34" i="92"/>
  <c r="T36" i="92"/>
  <c r="S36" i="92" s="1"/>
  <c r="V36" i="92"/>
  <c r="U36" i="92"/>
  <c r="V37" i="92"/>
  <c r="T38" i="92"/>
  <c r="S38" i="92" s="1"/>
  <c r="V38" i="92"/>
  <c r="U38" i="92"/>
  <c r="T40" i="92"/>
  <c r="S40" i="92" s="1"/>
  <c r="V40" i="92"/>
  <c r="U40" i="92"/>
  <c r="V41" i="92"/>
  <c r="L42" i="92"/>
  <c r="T42" i="92" s="1"/>
  <c r="S42" i="92" s="1"/>
  <c r="V43" i="92"/>
  <c r="T44" i="92"/>
  <c r="S44" i="92" s="1"/>
  <c r="V44" i="92"/>
  <c r="U44" i="92"/>
  <c r="V45" i="92"/>
  <c r="T46" i="92"/>
  <c r="S46" i="92" s="1"/>
  <c r="V46" i="92"/>
  <c r="U46" i="92"/>
  <c r="V47" i="92"/>
  <c r="T48" i="92"/>
  <c r="S48" i="92" s="1"/>
  <c r="V48" i="92"/>
  <c r="U48" i="92"/>
  <c r="G48" i="91"/>
  <c r="K48" i="91" s="1"/>
  <c r="L48" i="91" s="1"/>
  <c r="G47" i="91"/>
  <c r="K47" i="91" s="1"/>
  <c r="L47" i="91" s="1"/>
  <c r="G46" i="91"/>
  <c r="K46" i="91" s="1"/>
  <c r="L46" i="91" s="1"/>
  <c r="T46" i="91" s="1"/>
  <c r="S46" i="91" s="1"/>
  <c r="G45" i="91"/>
  <c r="K45" i="91" s="1"/>
  <c r="L45" i="91" s="1"/>
  <c r="T45" i="91" s="1"/>
  <c r="S45" i="91" s="1"/>
  <c r="G44" i="91"/>
  <c r="K44" i="91" s="1"/>
  <c r="L44" i="91" s="1"/>
  <c r="G43" i="91"/>
  <c r="K43" i="91" s="1"/>
  <c r="L43" i="91" s="1"/>
  <c r="G42" i="91"/>
  <c r="G41" i="91"/>
  <c r="K41" i="91" s="1"/>
  <c r="L41" i="91" s="1"/>
  <c r="T41" i="91" s="1"/>
  <c r="S41" i="91" s="1"/>
  <c r="G40" i="91"/>
  <c r="K40" i="91" s="1"/>
  <c r="L40" i="91" s="1"/>
  <c r="G39" i="91"/>
  <c r="K39" i="91" s="1"/>
  <c r="L39" i="91" s="1"/>
  <c r="G38" i="91"/>
  <c r="K38" i="91" s="1"/>
  <c r="L38" i="91" s="1"/>
  <c r="G37" i="91"/>
  <c r="K37" i="91" s="1"/>
  <c r="L37" i="91" s="1"/>
  <c r="T37" i="91" s="1"/>
  <c r="S37" i="91" s="1"/>
  <c r="G36" i="91"/>
  <c r="K36" i="91" s="1"/>
  <c r="L36" i="91" s="1"/>
  <c r="G35" i="91"/>
  <c r="K35" i="91" s="1"/>
  <c r="L35" i="91" s="1"/>
  <c r="G34" i="91"/>
  <c r="K34" i="91" s="1"/>
  <c r="L34" i="91" s="1"/>
  <c r="G33" i="91"/>
  <c r="K33" i="91" s="1"/>
  <c r="L33" i="91" s="1"/>
  <c r="T33" i="91" s="1"/>
  <c r="S33" i="91" s="1"/>
  <c r="G32" i="91"/>
  <c r="K32" i="91" s="1"/>
  <c r="L32" i="91" s="1"/>
  <c r="G31" i="91"/>
  <c r="K31" i="91" s="1"/>
  <c r="L31" i="91" s="1"/>
  <c r="G30" i="91"/>
  <c r="K30" i="91" s="1"/>
  <c r="L30" i="91" s="1"/>
  <c r="G29" i="91"/>
  <c r="K29" i="91" s="1"/>
  <c r="L29" i="91" s="1"/>
  <c r="T29" i="91" s="1"/>
  <c r="S29" i="91" s="1"/>
  <c r="G28" i="91"/>
  <c r="K28" i="91" s="1"/>
  <c r="L28" i="91" s="1"/>
  <c r="G27" i="91"/>
  <c r="K27" i="91" s="1"/>
  <c r="L27" i="91" s="1"/>
  <c r="G26" i="91"/>
  <c r="K26" i="91" s="1"/>
  <c r="L26" i="91" s="1"/>
  <c r="G25" i="91"/>
  <c r="K25" i="91" s="1"/>
  <c r="L25" i="91" s="1"/>
  <c r="T25" i="91" s="1"/>
  <c r="S25" i="91" s="1"/>
  <c r="G24" i="91"/>
  <c r="K24" i="91" s="1"/>
  <c r="L24" i="91" s="1"/>
  <c r="G23" i="91"/>
  <c r="K23" i="91" s="1"/>
  <c r="L23" i="91" s="1"/>
  <c r="G22" i="91"/>
  <c r="K22" i="91" s="1"/>
  <c r="L22" i="91" s="1"/>
  <c r="G21" i="91"/>
  <c r="K21" i="91" s="1"/>
  <c r="L21" i="91" s="1"/>
  <c r="T21" i="91" s="1"/>
  <c r="S21" i="91" s="1"/>
  <c r="G20" i="91"/>
  <c r="K20" i="91" s="1"/>
  <c r="L20" i="91" s="1"/>
  <c r="G19" i="91"/>
  <c r="K19" i="91" s="1"/>
  <c r="L19" i="91" s="1"/>
  <c r="G18" i="91"/>
  <c r="H48" i="91"/>
  <c r="H47" i="91"/>
  <c r="H46" i="91"/>
  <c r="H45" i="91"/>
  <c r="H44" i="91"/>
  <c r="H43" i="91"/>
  <c r="H42" i="91"/>
  <c r="H41" i="91"/>
  <c r="H40" i="91"/>
  <c r="H39" i="91"/>
  <c r="H38" i="91"/>
  <c r="H37" i="91"/>
  <c r="H36" i="91"/>
  <c r="H35" i="91"/>
  <c r="H34" i="91"/>
  <c r="H33" i="91"/>
  <c r="H32" i="91"/>
  <c r="H31" i="91"/>
  <c r="H30" i="91"/>
  <c r="H29" i="91"/>
  <c r="H28" i="91"/>
  <c r="H27" i="91"/>
  <c r="H26" i="91"/>
  <c r="H25" i="91"/>
  <c r="H24" i="91"/>
  <c r="H23" i="91"/>
  <c r="H22" i="91"/>
  <c r="H21" i="91"/>
  <c r="H20" i="91"/>
  <c r="H19" i="91"/>
  <c r="H18" i="91"/>
  <c r="H49" i="91" s="1"/>
  <c r="P2" i="91" s="1"/>
  <c r="R48" i="91"/>
  <c r="R47" i="91"/>
  <c r="R46" i="91"/>
  <c r="R45" i="91"/>
  <c r="R44" i="91"/>
  <c r="R43" i="91"/>
  <c r="R42" i="91"/>
  <c r="K42" i="91" s="1"/>
  <c r="R41" i="91"/>
  <c r="R40" i="91"/>
  <c r="R39" i="91"/>
  <c r="R38" i="91"/>
  <c r="R37" i="91"/>
  <c r="R36" i="91"/>
  <c r="R35" i="91"/>
  <c r="R34" i="91"/>
  <c r="R33" i="91"/>
  <c r="R32" i="91"/>
  <c r="R31" i="91"/>
  <c r="R30" i="91"/>
  <c r="R29" i="91"/>
  <c r="R28" i="91"/>
  <c r="R27" i="91"/>
  <c r="R26" i="91"/>
  <c r="R25" i="91"/>
  <c r="R24" i="91"/>
  <c r="R23" i="91"/>
  <c r="R22" i="91"/>
  <c r="R21" i="91"/>
  <c r="R20" i="91"/>
  <c r="R19" i="91"/>
  <c r="R18" i="91"/>
  <c r="R49" i="91" s="1"/>
  <c r="J49" i="91"/>
  <c r="T19" i="91"/>
  <c r="S19" i="91" s="1"/>
  <c r="V19" i="91"/>
  <c r="U19" i="91"/>
  <c r="T20" i="91"/>
  <c r="S20" i="91" s="1"/>
  <c r="V20" i="91"/>
  <c r="U20" i="91"/>
  <c r="T22" i="91"/>
  <c r="S22" i="91" s="1"/>
  <c r="T23" i="91"/>
  <c r="S23" i="91" s="1"/>
  <c r="V23" i="91"/>
  <c r="U23" i="91"/>
  <c r="T24" i="91"/>
  <c r="S24" i="91" s="1"/>
  <c r="V24" i="91"/>
  <c r="U24" i="91"/>
  <c r="T26" i="91"/>
  <c r="S26" i="91" s="1"/>
  <c r="T27" i="91"/>
  <c r="S27" i="91" s="1"/>
  <c r="V27" i="91"/>
  <c r="U27" i="91"/>
  <c r="T28" i="91"/>
  <c r="S28" i="91" s="1"/>
  <c r="V28" i="91"/>
  <c r="U28" i="91"/>
  <c r="T30" i="91"/>
  <c r="S30" i="91" s="1"/>
  <c r="T31" i="91"/>
  <c r="S31" i="91" s="1"/>
  <c r="V31" i="91"/>
  <c r="U31" i="91"/>
  <c r="T32" i="91"/>
  <c r="S32" i="91" s="1"/>
  <c r="V32" i="91"/>
  <c r="U32" i="91"/>
  <c r="T34" i="91"/>
  <c r="S34" i="91" s="1"/>
  <c r="T35" i="91"/>
  <c r="S35" i="91" s="1"/>
  <c r="V35" i="91"/>
  <c r="U35" i="91"/>
  <c r="T36" i="91"/>
  <c r="S36" i="91" s="1"/>
  <c r="V36" i="91"/>
  <c r="U36" i="91"/>
  <c r="T38" i="91"/>
  <c r="S38" i="91" s="1"/>
  <c r="T39" i="91"/>
  <c r="S39" i="91" s="1"/>
  <c r="V39" i="91"/>
  <c r="U39" i="91"/>
  <c r="T40" i="91"/>
  <c r="S40" i="91" s="1"/>
  <c r="V40" i="91"/>
  <c r="U40" i="91"/>
  <c r="L42" i="91"/>
  <c r="T42" i="91" s="1"/>
  <c r="S42" i="91" s="1"/>
  <c r="T43" i="91"/>
  <c r="S43" i="91" s="1"/>
  <c r="V43" i="91"/>
  <c r="U43" i="91"/>
  <c r="T44" i="91"/>
  <c r="S44" i="91" s="1"/>
  <c r="V44" i="91"/>
  <c r="U44" i="91"/>
  <c r="V45" i="91"/>
  <c r="V46" i="91"/>
  <c r="U46" i="91"/>
  <c r="T47" i="91"/>
  <c r="S47" i="91" s="1"/>
  <c r="V47" i="91"/>
  <c r="U47" i="91"/>
  <c r="T48" i="91"/>
  <c r="S48" i="91" s="1"/>
  <c r="V48" i="91"/>
  <c r="U48" i="91"/>
  <c r="G48" i="90"/>
  <c r="K48" i="90" s="1"/>
  <c r="L48" i="90" s="1"/>
  <c r="T48" i="90" s="1"/>
  <c r="S48" i="90" s="1"/>
  <c r="G47" i="90"/>
  <c r="K47" i="90" s="1"/>
  <c r="L47" i="90" s="1"/>
  <c r="T47" i="90" s="1"/>
  <c r="S47" i="90" s="1"/>
  <c r="G46" i="90"/>
  <c r="K46" i="90" s="1"/>
  <c r="L46" i="90" s="1"/>
  <c r="G45" i="90"/>
  <c r="K45" i="90" s="1"/>
  <c r="L45" i="90" s="1"/>
  <c r="G44" i="90"/>
  <c r="K44" i="90" s="1"/>
  <c r="L44" i="90" s="1"/>
  <c r="T44" i="90" s="1"/>
  <c r="S44" i="90" s="1"/>
  <c r="G43" i="90"/>
  <c r="K43" i="90" s="1"/>
  <c r="L43" i="90" s="1"/>
  <c r="T43" i="90" s="1"/>
  <c r="S43" i="90" s="1"/>
  <c r="G42" i="90"/>
  <c r="G41" i="90"/>
  <c r="K41" i="90" s="1"/>
  <c r="L41" i="90" s="1"/>
  <c r="G40" i="90"/>
  <c r="K40" i="90" s="1"/>
  <c r="L40" i="90" s="1"/>
  <c r="G39" i="90"/>
  <c r="K39" i="90" s="1"/>
  <c r="L39" i="90" s="1"/>
  <c r="T39" i="90" s="1"/>
  <c r="S39" i="90" s="1"/>
  <c r="G38" i="90"/>
  <c r="K38" i="90" s="1"/>
  <c r="L38" i="90" s="1"/>
  <c r="G37" i="90"/>
  <c r="K37" i="90" s="1"/>
  <c r="L37" i="90" s="1"/>
  <c r="G36" i="90"/>
  <c r="K36" i="90" s="1"/>
  <c r="L36" i="90" s="1"/>
  <c r="G35" i="90"/>
  <c r="K35" i="90" s="1"/>
  <c r="L35" i="90" s="1"/>
  <c r="T35" i="90" s="1"/>
  <c r="S35" i="90" s="1"/>
  <c r="G34" i="90"/>
  <c r="K34" i="90" s="1"/>
  <c r="L34" i="90" s="1"/>
  <c r="G33" i="90"/>
  <c r="K33" i="90" s="1"/>
  <c r="L33" i="90" s="1"/>
  <c r="G32" i="90"/>
  <c r="K32" i="90" s="1"/>
  <c r="L32" i="90" s="1"/>
  <c r="G31" i="90"/>
  <c r="K31" i="90" s="1"/>
  <c r="L31" i="90" s="1"/>
  <c r="T31" i="90" s="1"/>
  <c r="S31" i="90" s="1"/>
  <c r="G30" i="90"/>
  <c r="K30" i="90" s="1"/>
  <c r="L30" i="90" s="1"/>
  <c r="G29" i="90"/>
  <c r="K29" i="90" s="1"/>
  <c r="L29" i="90" s="1"/>
  <c r="G28" i="90"/>
  <c r="K28" i="90" s="1"/>
  <c r="L28" i="90" s="1"/>
  <c r="G27" i="90"/>
  <c r="K27" i="90" s="1"/>
  <c r="L27" i="90" s="1"/>
  <c r="T27" i="90" s="1"/>
  <c r="S27" i="90" s="1"/>
  <c r="G26" i="90"/>
  <c r="K26" i="90" s="1"/>
  <c r="L26" i="90" s="1"/>
  <c r="G25" i="90"/>
  <c r="K25" i="90" s="1"/>
  <c r="L25" i="90" s="1"/>
  <c r="G24" i="90"/>
  <c r="K24" i="90" s="1"/>
  <c r="L24" i="90" s="1"/>
  <c r="G23" i="90"/>
  <c r="K23" i="90" s="1"/>
  <c r="L23" i="90" s="1"/>
  <c r="T23" i="90" s="1"/>
  <c r="S23" i="90" s="1"/>
  <c r="G22" i="90"/>
  <c r="K22" i="90" s="1"/>
  <c r="L22" i="90" s="1"/>
  <c r="T22" i="90" s="1"/>
  <c r="S22" i="90" s="1"/>
  <c r="G21" i="90"/>
  <c r="K21" i="90" s="1"/>
  <c r="L21" i="90" s="1"/>
  <c r="G20" i="90"/>
  <c r="K20" i="90" s="1"/>
  <c r="L20" i="90" s="1"/>
  <c r="G19" i="90"/>
  <c r="K19" i="90" s="1"/>
  <c r="L19" i="90" s="1"/>
  <c r="T19" i="90" s="1"/>
  <c r="S19" i="90" s="1"/>
  <c r="G18" i="90"/>
  <c r="H48" i="90"/>
  <c r="H47" i="90"/>
  <c r="H46" i="90"/>
  <c r="H45" i="90"/>
  <c r="H44" i="90"/>
  <c r="H43" i="90"/>
  <c r="H42" i="90"/>
  <c r="H41" i="90"/>
  <c r="H40" i="90"/>
  <c r="H39" i="90"/>
  <c r="H38" i="90"/>
  <c r="H37" i="90"/>
  <c r="H36" i="90"/>
  <c r="H35" i="90"/>
  <c r="H34" i="90"/>
  <c r="H33" i="90"/>
  <c r="H32" i="90"/>
  <c r="H31" i="90"/>
  <c r="H30" i="90"/>
  <c r="H29" i="90"/>
  <c r="H28" i="90"/>
  <c r="H27" i="90"/>
  <c r="H26" i="90"/>
  <c r="H25" i="90"/>
  <c r="H24" i="90"/>
  <c r="H23" i="90"/>
  <c r="H22" i="90"/>
  <c r="H21" i="90"/>
  <c r="H20" i="90"/>
  <c r="H19" i="90"/>
  <c r="H18" i="90"/>
  <c r="H49" i="90" s="1"/>
  <c r="P2" i="90" s="1"/>
  <c r="R48" i="90"/>
  <c r="R47" i="90"/>
  <c r="R46" i="90"/>
  <c r="R45" i="90"/>
  <c r="R44" i="90"/>
  <c r="R43" i="90"/>
  <c r="R42" i="90"/>
  <c r="K42" i="90" s="1"/>
  <c r="L42" i="90" s="1"/>
  <c r="T42" i="90" s="1"/>
  <c r="S42" i="90" s="1"/>
  <c r="R41" i="90"/>
  <c r="R40" i="90"/>
  <c r="R39" i="90"/>
  <c r="R38" i="90"/>
  <c r="R37" i="90"/>
  <c r="R36" i="90"/>
  <c r="R35" i="90"/>
  <c r="R34" i="90"/>
  <c r="R33" i="90"/>
  <c r="R32" i="90"/>
  <c r="R31" i="90"/>
  <c r="R30" i="90"/>
  <c r="R29" i="90"/>
  <c r="R28" i="90"/>
  <c r="R27" i="90"/>
  <c r="R26" i="90"/>
  <c r="R25" i="90"/>
  <c r="R24" i="90"/>
  <c r="R23" i="90"/>
  <c r="R22" i="90"/>
  <c r="R21" i="90"/>
  <c r="R20" i="90"/>
  <c r="R19" i="90"/>
  <c r="R18" i="90"/>
  <c r="R49" i="90" s="1"/>
  <c r="J49" i="90"/>
  <c r="T20" i="90"/>
  <c r="S20" i="90" s="1"/>
  <c r="T21" i="90"/>
  <c r="S21" i="90" s="1"/>
  <c r="V21" i="90"/>
  <c r="U21" i="90"/>
  <c r="V22" i="90"/>
  <c r="U22" i="90"/>
  <c r="T24" i="90"/>
  <c r="S24" i="90" s="1"/>
  <c r="T25" i="90"/>
  <c r="S25" i="90" s="1"/>
  <c r="V25" i="90"/>
  <c r="U25" i="90"/>
  <c r="T26" i="90"/>
  <c r="S26" i="90" s="1"/>
  <c r="V26" i="90"/>
  <c r="U26" i="90"/>
  <c r="T28" i="90"/>
  <c r="S28" i="90" s="1"/>
  <c r="T29" i="90"/>
  <c r="S29" i="90" s="1"/>
  <c r="V29" i="90"/>
  <c r="U29" i="90"/>
  <c r="T30" i="90"/>
  <c r="S30" i="90" s="1"/>
  <c r="V30" i="90"/>
  <c r="U30" i="90"/>
  <c r="T32" i="90"/>
  <c r="S32" i="90" s="1"/>
  <c r="T33" i="90"/>
  <c r="S33" i="90" s="1"/>
  <c r="V33" i="90"/>
  <c r="U33" i="90"/>
  <c r="T34" i="90"/>
  <c r="S34" i="90" s="1"/>
  <c r="V34" i="90"/>
  <c r="U34" i="90"/>
  <c r="T36" i="90"/>
  <c r="S36" i="90" s="1"/>
  <c r="T37" i="90"/>
  <c r="S37" i="90" s="1"/>
  <c r="V37" i="90"/>
  <c r="U37" i="90"/>
  <c r="T38" i="90"/>
  <c r="S38" i="90" s="1"/>
  <c r="V38" i="90"/>
  <c r="U38" i="90"/>
  <c r="T40" i="90"/>
  <c r="S40" i="90" s="1"/>
  <c r="T41" i="90"/>
  <c r="S41" i="90" s="1"/>
  <c r="V41" i="90"/>
  <c r="U41" i="90"/>
  <c r="V43" i="90"/>
  <c r="V44" i="90"/>
  <c r="U44" i="90"/>
  <c r="T45" i="90"/>
  <c r="S45" i="90" s="1"/>
  <c r="V45" i="90"/>
  <c r="U45" i="90"/>
  <c r="T46" i="90"/>
  <c r="S46" i="90" s="1"/>
  <c r="V46" i="90"/>
  <c r="U46" i="90"/>
  <c r="V47" i="90"/>
  <c r="V48" i="90"/>
  <c r="U48" i="90"/>
  <c r="G48" i="89"/>
  <c r="K48" i="89" s="1"/>
  <c r="L48" i="89" s="1"/>
  <c r="G47" i="89"/>
  <c r="K47" i="89" s="1"/>
  <c r="L47" i="89" s="1"/>
  <c r="G46" i="89"/>
  <c r="K46" i="89" s="1"/>
  <c r="L46" i="89" s="1"/>
  <c r="T46" i="89" s="1"/>
  <c r="S46" i="89" s="1"/>
  <c r="G45" i="89"/>
  <c r="K45" i="89" s="1"/>
  <c r="L45" i="89" s="1"/>
  <c r="T45" i="89" s="1"/>
  <c r="S45" i="89" s="1"/>
  <c r="G44" i="89"/>
  <c r="K44" i="89" s="1"/>
  <c r="L44" i="89" s="1"/>
  <c r="G43" i="89"/>
  <c r="K43" i="89" s="1"/>
  <c r="L43" i="89" s="1"/>
  <c r="G42" i="89"/>
  <c r="G41" i="89"/>
  <c r="K41" i="89" s="1"/>
  <c r="L41" i="89" s="1"/>
  <c r="T41" i="89" s="1"/>
  <c r="S41" i="89" s="1"/>
  <c r="G40" i="89"/>
  <c r="K40" i="89" s="1"/>
  <c r="L40" i="89" s="1"/>
  <c r="G39" i="89"/>
  <c r="K39" i="89" s="1"/>
  <c r="L39" i="89" s="1"/>
  <c r="G38" i="89"/>
  <c r="K38" i="89" s="1"/>
  <c r="L38" i="89" s="1"/>
  <c r="G37" i="89"/>
  <c r="K37" i="89" s="1"/>
  <c r="L37" i="89" s="1"/>
  <c r="T37" i="89" s="1"/>
  <c r="S37" i="89" s="1"/>
  <c r="G36" i="89"/>
  <c r="K36" i="89" s="1"/>
  <c r="L36" i="89" s="1"/>
  <c r="G35" i="89"/>
  <c r="K35" i="89" s="1"/>
  <c r="L35" i="89" s="1"/>
  <c r="G34" i="89"/>
  <c r="K34" i="89" s="1"/>
  <c r="L34" i="89" s="1"/>
  <c r="G33" i="89"/>
  <c r="K33" i="89" s="1"/>
  <c r="L33" i="89" s="1"/>
  <c r="T33" i="89" s="1"/>
  <c r="S33" i="89" s="1"/>
  <c r="G32" i="89"/>
  <c r="K32" i="89" s="1"/>
  <c r="L32" i="89" s="1"/>
  <c r="G31" i="89"/>
  <c r="K31" i="89" s="1"/>
  <c r="L31" i="89" s="1"/>
  <c r="G30" i="89"/>
  <c r="K30" i="89" s="1"/>
  <c r="L30" i="89" s="1"/>
  <c r="G29" i="89"/>
  <c r="K29" i="89" s="1"/>
  <c r="L29" i="89" s="1"/>
  <c r="T29" i="89" s="1"/>
  <c r="S29" i="89" s="1"/>
  <c r="G28" i="89"/>
  <c r="K28" i="89" s="1"/>
  <c r="L28" i="89" s="1"/>
  <c r="G27" i="89"/>
  <c r="K27" i="89" s="1"/>
  <c r="L27" i="89" s="1"/>
  <c r="G26" i="89"/>
  <c r="K26" i="89" s="1"/>
  <c r="L26" i="89" s="1"/>
  <c r="G25" i="89"/>
  <c r="K25" i="89" s="1"/>
  <c r="L25" i="89" s="1"/>
  <c r="T25" i="89" s="1"/>
  <c r="S25" i="89" s="1"/>
  <c r="G24" i="89"/>
  <c r="K24" i="89" s="1"/>
  <c r="L24" i="89" s="1"/>
  <c r="G23" i="89"/>
  <c r="K23" i="89" s="1"/>
  <c r="L23" i="89" s="1"/>
  <c r="G22" i="89"/>
  <c r="K22" i="89" s="1"/>
  <c r="L22" i="89" s="1"/>
  <c r="G21" i="89"/>
  <c r="K21" i="89" s="1"/>
  <c r="L21" i="89" s="1"/>
  <c r="T21" i="89" s="1"/>
  <c r="S21" i="89" s="1"/>
  <c r="G20" i="89"/>
  <c r="K20" i="89" s="1"/>
  <c r="L20" i="89" s="1"/>
  <c r="G19" i="89"/>
  <c r="K19" i="89" s="1"/>
  <c r="L19" i="89" s="1"/>
  <c r="G18" i="89"/>
  <c r="H48" i="89"/>
  <c r="H47" i="89"/>
  <c r="H46" i="89"/>
  <c r="H45" i="89"/>
  <c r="H44" i="89"/>
  <c r="H43" i="89"/>
  <c r="H42" i="89"/>
  <c r="H41" i="89"/>
  <c r="H40" i="89"/>
  <c r="H39" i="89"/>
  <c r="H38" i="89"/>
  <c r="H37" i="89"/>
  <c r="H36" i="89"/>
  <c r="H35" i="89"/>
  <c r="H34" i="89"/>
  <c r="H33" i="89"/>
  <c r="H32" i="89"/>
  <c r="H31" i="89"/>
  <c r="H30" i="89"/>
  <c r="H29" i="89"/>
  <c r="H28" i="89"/>
  <c r="H27" i="89"/>
  <c r="H26" i="89"/>
  <c r="H25" i="89"/>
  <c r="H24" i="89"/>
  <c r="H23" i="89"/>
  <c r="H22" i="89"/>
  <c r="H21" i="89"/>
  <c r="H20" i="89"/>
  <c r="H19" i="89"/>
  <c r="H18" i="89"/>
  <c r="H49" i="89" s="1"/>
  <c r="P2" i="89" s="1"/>
  <c r="R48" i="89"/>
  <c r="R47" i="89"/>
  <c r="R46" i="89"/>
  <c r="R45" i="89"/>
  <c r="R44" i="89"/>
  <c r="R43" i="89"/>
  <c r="R42" i="89"/>
  <c r="K42" i="89" s="1"/>
  <c r="R41" i="89"/>
  <c r="R40" i="89"/>
  <c r="R39" i="89"/>
  <c r="R38" i="89"/>
  <c r="R37" i="89"/>
  <c r="R36" i="89"/>
  <c r="R35" i="89"/>
  <c r="R34" i="89"/>
  <c r="R33" i="89"/>
  <c r="R32" i="89"/>
  <c r="R31" i="89"/>
  <c r="R30" i="89"/>
  <c r="R29" i="89"/>
  <c r="R28" i="89"/>
  <c r="R27" i="89"/>
  <c r="R26" i="89"/>
  <c r="R25" i="89"/>
  <c r="R24" i="89"/>
  <c r="R23" i="89"/>
  <c r="R22" i="89"/>
  <c r="R21" i="89"/>
  <c r="R20" i="89"/>
  <c r="R19" i="89"/>
  <c r="R18" i="89"/>
  <c r="R49" i="89" s="1"/>
  <c r="J49" i="89"/>
  <c r="T19" i="89"/>
  <c r="S19" i="89" s="1"/>
  <c r="V19" i="89"/>
  <c r="U19" i="89"/>
  <c r="T20" i="89"/>
  <c r="S20" i="89" s="1"/>
  <c r="V20" i="89"/>
  <c r="U20" i="89"/>
  <c r="T22" i="89"/>
  <c r="S22" i="89" s="1"/>
  <c r="T23" i="89"/>
  <c r="S23" i="89" s="1"/>
  <c r="V23" i="89"/>
  <c r="U23" i="89"/>
  <c r="T24" i="89"/>
  <c r="S24" i="89" s="1"/>
  <c r="V24" i="89"/>
  <c r="U24" i="89"/>
  <c r="T26" i="89"/>
  <c r="S26" i="89" s="1"/>
  <c r="T27" i="89"/>
  <c r="S27" i="89" s="1"/>
  <c r="V27" i="89"/>
  <c r="U27" i="89"/>
  <c r="T28" i="89"/>
  <c r="S28" i="89" s="1"/>
  <c r="V28" i="89"/>
  <c r="U28" i="89"/>
  <c r="T30" i="89"/>
  <c r="S30" i="89" s="1"/>
  <c r="T31" i="89"/>
  <c r="S31" i="89" s="1"/>
  <c r="V31" i="89"/>
  <c r="U31" i="89"/>
  <c r="T32" i="89"/>
  <c r="S32" i="89" s="1"/>
  <c r="V32" i="89"/>
  <c r="U32" i="89"/>
  <c r="T34" i="89"/>
  <c r="S34" i="89" s="1"/>
  <c r="T35" i="89"/>
  <c r="S35" i="89" s="1"/>
  <c r="V35" i="89"/>
  <c r="U35" i="89"/>
  <c r="T36" i="89"/>
  <c r="S36" i="89" s="1"/>
  <c r="V36" i="89"/>
  <c r="U36" i="89"/>
  <c r="T38" i="89"/>
  <c r="S38" i="89" s="1"/>
  <c r="T39" i="89"/>
  <c r="S39" i="89" s="1"/>
  <c r="V39" i="89"/>
  <c r="U39" i="89"/>
  <c r="T40" i="89"/>
  <c r="S40" i="89" s="1"/>
  <c r="V40" i="89"/>
  <c r="U40" i="89"/>
  <c r="L42" i="89"/>
  <c r="T42" i="89" s="1"/>
  <c r="S42" i="89" s="1"/>
  <c r="T43" i="89"/>
  <c r="S43" i="89" s="1"/>
  <c r="V43" i="89"/>
  <c r="U43" i="89"/>
  <c r="T44" i="89"/>
  <c r="S44" i="89" s="1"/>
  <c r="V44" i="89"/>
  <c r="U44" i="89"/>
  <c r="V45" i="89"/>
  <c r="V46" i="89"/>
  <c r="U46" i="89"/>
  <c r="T47" i="89"/>
  <c r="S47" i="89" s="1"/>
  <c r="V47" i="89"/>
  <c r="U47" i="89"/>
  <c r="T48" i="89"/>
  <c r="S48" i="89" s="1"/>
  <c r="V48" i="89"/>
  <c r="U48" i="89"/>
  <c r="G48" i="88"/>
  <c r="K48" i="88" s="1"/>
  <c r="L48" i="88" s="1"/>
  <c r="T48" i="88" s="1"/>
  <c r="S48" i="88" s="1"/>
  <c r="G47" i="88"/>
  <c r="K47" i="88" s="1"/>
  <c r="L47" i="88" s="1"/>
  <c r="T47" i="88" s="1"/>
  <c r="S47" i="88" s="1"/>
  <c r="G46" i="88"/>
  <c r="K46" i="88" s="1"/>
  <c r="L46" i="88" s="1"/>
  <c r="G45" i="88"/>
  <c r="K45" i="88" s="1"/>
  <c r="L45" i="88" s="1"/>
  <c r="T45" i="88" s="1"/>
  <c r="S45" i="88" s="1"/>
  <c r="G44" i="88"/>
  <c r="K44" i="88" s="1"/>
  <c r="L44" i="88" s="1"/>
  <c r="T44" i="88" s="1"/>
  <c r="S44" i="88" s="1"/>
  <c r="G43" i="88"/>
  <c r="K43" i="88" s="1"/>
  <c r="L43" i="88" s="1"/>
  <c r="T43" i="88" s="1"/>
  <c r="S43" i="88" s="1"/>
  <c r="G42" i="88"/>
  <c r="G41" i="88"/>
  <c r="K41" i="88" s="1"/>
  <c r="L41" i="88" s="1"/>
  <c r="G40" i="88"/>
  <c r="K40" i="88" s="1"/>
  <c r="L40" i="88" s="1"/>
  <c r="G39" i="88"/>
  <c r="K39" i="88" s="1"/>
  <c r="L39" i="88" s="1"/>
  <c r="T39" i="88" s="1"/>
  <c r="S39" i="88" s="1"/>
  <c r="G38" i="88"/>
  <c r="K38" i="88" s="1"/>
  <c r="L38" i="88" s="1"/>
  <c r="G37" i="88"/>
  <c r="K37" i="88" s="1"/>
  <c r="L37" i="88" s="1"/>
  <c r="G36" i="88"/>
  <c r="K36" i="88" s="1"/>
  <c r="L36" i="88" s="1"/>
  <c r="G35" i="88"/>
  <c r="K35" i="88" s="1"/>
  <c r="L35" i="88" s="1"/>
  <c r="T35" i="88" s="1"/>
  <c r="S35" i="88" s="1"/>
  <c r="G34" i="88"/>
  <c r="K34" i="88" s="1"/>
  <c r="L34" i="88" s="1"/>
  <c r="G33" i="88"/>
  <c r="K33" i="88" s="1"/>
  <c r="L33" i="88" s="1"/>
  <c r="G32" i="88"/>
  <c r="K32" i="88" s="1"/>
  <c r="L32" i="88" s="1"/>
  <c r="G31" i="88"/>
  <c r="K31" i="88" s="1"/>
  <c r="L31" i="88" s="1"/>
  <c r="T31" i="88" s="1"/>
  <c r="S31" i="88" s="1"/>
  <c r="G30" i="88"/>
  <c r="K30" i="88" s="1"/>
  <c r="L30" i="88" s="1"/>
  <c r="G29" i="88"/>
  <c r="K29" i="88" s="1"/>
  <c r="L29" i="88" s="1"/>
  <c r="G28" i="88"/>
  <c r="K28" i="88" s="1"/>
  <c r="L28" i="88" s="1"/>
  <c r="G27" i="88"/>
  <c r="K27" i="88" s="1"/>
  <c r="L27" i="88" s="1"/>
  <c r="T27" i="88" s="1"/>
  <c r="S27" i="88" s="1"/>
  <c r="G26" i="88"/>
  <c r="K26" i="88" s="1"/>
  <c r="L26" i="88" s="1"/>
  <c r="G25" i="88"/>
  <c r="K25" i="88" s="1"/>
  <c r="L25" i="88" s="1"/>
  <c r="G24" i="88"/>
  <c r="K24" i="88" s="1"/>
  <c r="L24" i="88" s="1"/>
  <c r="G23" i="88"/>
  <c r="K23" i="88" s="1"/>
  <c r="L23" i="88" s="1"/>
  <c r="T23" i="88" s="1"/>
  <c r="S23" i="88" s="1"/>
  <c r="G22" i="88"/>
  <c r="K22" i="88" s="1"/>
  <c r="L22" i="88" s="1"/>
  <c r="G21" i="88"/>
  <c r="K21" i="88" s="1"/>
  <c r="L21" i="88" s="1"/>
  <c r="G20" i="88"/>
  <c r="K20" i="88" s="1"/>
  <c r="L20" i="88" s="1"/>
  <c r="G19" i="88"/>
  <c r="K19" i="88" s="1"/>
  <c r="L19" i="88" s="1"/>
  <c r="T19" i="88" s="1"/>
  <c r="S19" i="88" s="1"/>
  <c r="G18" i="88"/>
  <c r="H48" i="88"/>
  <c r="H47" i="88"/>
  <c r="H46" i="88"/>
  <c r="H45" i="88"/>
  <c r="H44" i="88"/>
  <c r="H43" i="88"/>
  <c r="H42" i="88"/>
  <c r="H41" i="88"/>
  <c r="H40" i="88"/>
  <c r="H39" i="88"/>
  <c r="H38" i="88"/>
  <c r="H37" i="88"/>
  <c r="H36" i="88"/>
  <c r="H35" i="88"/>
  <c r="H34" i="88"/>
  <c r="H33" i="88"/>
  <c r="H32" i="88"/>
  <c r="H31" i="88"/>
  <c r="H30" i="88"/>
  <c r="H29" i="88"/>
  <c r="H28" i="88"/>
  <c r="H27" i="88"/>
  <c r="H26" i="88"/>
  <c r="H25" i="88"/>
  <c r="H24" i="88"/>
  <c r="H23" i="88"/>
  <c r="H22" i="88"/>
  <c r="H21" i="88"/>
  <c r="H20" i="88"/>
  <c r="H19" i="88"/>
  <c r="H18" i="88"/>
  <c r="H49" i="88" s="1"/>
  <c r="P2" i="88" s="1"/>
  <c r="R48" i="88"/>
  <c r="R47" i="88"/>
  <c r="R46" i="88"/>
  <c r="R45" i="88"/>
  <c r="R44" i="88"/>
  <c r="R43" i="88"/>
  <c r="R42" i="88"/>
  <c r="K42" i="88" s="1"/>
  <c r="L42" i="88" s="1"/>
  <c r="T42" i="88" s="1"/>
  <c r="S42" i="88" s="1"/>
  <c r="R41" i="88"/>
  <c r="R40" i="88"/>
  <c r="R39" i="88"/>
  <c r="R38" i="88"/>
  <c r="R37" i="88"/>
  <c r="R36" i="88"/>
  <c r="R35" i="88"/>
  <c r="R34" i="88"/>
  <c r="R33" i="88"/>
  <c r="R32" i="88"/>
  <c r="R31" i="88"/>
  <c r="R30" i="88"/>
  <c r="R29" i="88"/>
  <c r="R28" i="88"/>
  <c r="R27" i="88"/>
  <c r="R26" i="88"/>
  <c r="R25" i="88"/>
  <c r="R24" i="88"/>
  <c r="R23" i="88"/>
  <c r="R22" i="88"/>
  <c r="R21" i="88"/>
  <c r="R20" i="88"/>
  <c r="R19" i="88"/>
  <c r="R18" i="88"/>
  <c r="R49" i="88" s="1"/>
  <c r="J49" i="88"/>
  <c r="T20" i="88"/>
  <c r="S20" i="88" s="1"/>
  <c r="T21" i="88"/>
  <c r="S21" i="88" s="1"/>
  <c r="V21" i="88"/>
  <c r="T22" i="88"/>
  <c r="S22" i="88" s="1"/>
  <c r="V22" i="88"/>
  <c r="U22" i="88"/>
  <c r="T24" i="88"/>
  <c r="S24" i="88" s="1"/>
  <c r="T25" i="88"/>
  <c r="S25" i="88" s="1"/>
  <c r="V25" i="88"/>
  <c r="T26" i="88"/>
  <c r="S26" i="88" s="1"/>
  <c r="V26" i="88"/>
  <c r="U26" i="88"/>
  <c r="T28" i="88"/>
  <c r="S28" i="88" s="1"/>
  <c r="T29" i="88"/>
  <c r="S29" i="88" s="1"/>
  <c r="V29" i="88"/>
  <c r="T30" i="88"/>
  <c r="S30" i="88" s="1"/>
  <c r="V30" i="88"/>
  <c r="U30" i="88"/>
  <c r="T32" i="88"/>
  <c r="S32" i="88" s="1"/>
  <c r="T33" i="88"/>
  <c r="S33" i="88" s="1"/>
  <c r="V33" i="88"/>
  <c r="T34" i="88"/>
  <c r="S34" i="88" s="1"/>
  <c r="V34" i="88"/>
  <c r="U34" i="88"/>
  <c r="T36" i="88"/>
  <c r="S36" i="88" s="1"/>
  <c r="T37" i="88"/>
  <c r="S37" i="88" s="1"/>
  <c r="V37" i="88"/>
  <c r="T38" i="88"/>
  <c r="S38" i="88" s="1"/>
  <c r="V38" i="88"/>
  <c r="U38" i="88"/>
  <c r="T40" i="88"/>
  <c r="S40" i="88" s="1"/>
  <c r="T41" i="88"/>
  <c r="S41" i="88" s="1"/>
  <c r="V41" i="88"/>
  <c r="V43" i="88"/>
  <c r="V44" i="88"/>
  <c r="U44" i="88"/>
  <c r="V45" i="88"/>
  <c r="U45" i="88"/>
  <c r="T46" i="88"/>
  <c r="S46" i="88" s="1"/>
  <c r="V46" i="88"/>
  <c r="U46" i="88"/>
  <c r="V47" i="88"/>
  <c r="V48" i="88"/>
  <c r="U48" i="88"/>
  <c r="G48" i="87"/>
  <c r="K48" i="87" s="1"/>
  <c r="L48" i="87" s="1"/>
  <c r="G47" i="87"/>
  <c r="K47" i="87" s="1"/>
  <c r="L47" i="87" s="1"/>
  <c r="G46" i="87"/>
  <c r="K46" i="87" s="1"/>
  <c r="L46" i="87" s="1"/>
  <c r="T46" i="87" s="1"/>
  <c r="S46" i="87" s="1"/>
  <c r="G45" i="87"/>
  <c r="K45" i="87" s="1"/>
  <c r="L45" i="87" s="1"/>
  <c r="T45" i="87" s="1"/>
  <c r="S45" i="87" s="1"/>
  <c r="G44" i="87"/>
  <c r="K44" i="87" s="1"/>
  <c r="L44" i="87" s="1"/>
  <c r="G43" i="87"/>
  <c r="K43" i="87" s="1"/>
  <c r="L43" i="87" s="1"/>
  <c r="G42" i="87"/>
  <c r="G41" i="87"/>
  <c r="K41" i="87" s="1"/>
  <c r="L41" i="87" s="1"/>
  <c r="T41" i="87" s="1"/>
  <c r="S41" i="87" s="1"/>
  <c r="G40" i="87"/>
  <c r="K40" i="87" s="1"/>
  <c r="L40" i="87" s="1"/>
  <c r="G39" i="87"/>
  <c r="K39" i="87" s="1"/>
  <c r="L39" i="87" s="1"/>
  <c r="G38" i="87"/>
  <c r="K38" i="87" s="1"/>
  <c r="L38" i="87" s="1"/>
  <c r="G37" i="87"/>
  <c r="K37" i="87" s="1"/>
  <c r="L37" i="87" s="1"/>
  <c r="T37" i="87" s="1"/>
  <c r="S37" i="87" s="1"/>
  <c r="G36" i="87"/>
  <c r="K36" i="87" s="1"/>
  <c r="L36" i="87" s="1"/>
  <c r="G35" i="87"/>
  <c r="K35" i="87" s="1"/>
  <c r="L35" i="87" s="1"/>
  <c r="G34" i="87"/>
  <c r="K34" i="87" s="1"/>
  <c r="L34" i="87" s="1"/>
  <c r="G33" i="87"/>
  <c r="K33" i="87" s="1"/>
  <c r="L33" i="87" s="1"/>
  <c r="T33" i="87" s="1"/>
  <c r="S33" i="87" s="1"/>
  <c r="G32" i="87"/>
  <c r="K32" i="87" s="1"/>
  <c r="L32" i="87" s="1"/>
  <c r="G31" i="87"/>
  <c r="K31" i="87" s="1"/>
  <c r="L31" i="87" s="1"/>
  <c r="G30" i="87"/>
  <c r="K30" i="87" s="1"/>
  <c r="L30" i="87" s="1"/>
  <c r="G29" i="87"/>
  <c r="K29" i="87" s="1"/>
  <c r="L29" i="87" s="1"/>
  <c r="T29" i="87" s="1"/>
  <c r="S29" i="87" s="1"/>
  <c r="G28" i="87"/>
  <c r="K28" i="87" s="1"/>
  <c r="L28" i="87" s="1"/>
  <c r="G27" i="87"/>
  <c r="K27" i="87" s="1"/>
  <c r="L27" i="87" s="1"/>
  <c r="G26" i="87"/>
  <c r="K26" i="87" s="1"/>
  <c r="L26" i="87" s="1"/>
  <c r="G25" i="87"/>
  <c r="K25" i="87" s="1"/>
  <c r="L25" i="87" s="1"/>
  <c r="T25" i="87" s="1"/>
  <c r="S25" i="87" s="1"/>
  <c r="G24" i="87"/>
  <c r="K24" i="87" s="1"/>
  <c r="L24" i="87" s="1"/>
  <c r="G23" i="87"/>
  <c r="K23" i="87" s="1"/>
  <c r="L23" i="87" s="1"/>
  <c r="G22" i="87"/>
  <c r="K22" i="87" s="1"/>
  <c r="L22" i="87" s="1"/>
  <c r="G21" i="87"/>
  <c r="K21" i="87" s="1"/>
  <c r="L21" i="87" s="1"/>
  <c r="T21" i="87" s="1"/>
  <c r="S21" i="87" s="1"/>
  <c r="G20" i="87"/>
  <c r="K20" i="87" s="1"/>
  <c r="L20" i="87" s="1"/>
  <c r="G19" i="87"/>
  <c r="K19" i="87" s="1"/>
  <c r="L19" i="87" s="1"/>
  <c r="G18" i="87"/>
  <c r="H48" i="87"/>
  <c r="H47" i="87"/>
  <c r="H46" i="87"/>
  <c r="H45" i="87"/>
  <c r="H44" i="87"/>
  <c r="H43" i="87"/>
  <c r="H42" i="87"/>
  <c r="H41" i="87"/>
  <c r="H40" i="87"/>
  <c r="H39" i="87"/>
  <c r="H38" i="87"/>
  <c r="H37" i="87"/>
  <c r="H36" i="87"/>
  <c r="H35" i="87"/>
  <c r="H34" i="87"/>
  <c r="H33" i="87"/>
  <c r="H32" i="87"/>
  <c r="H31" i="87"/>
  <c r="H30" i="87"/>
  <c r="H29" i="87"/>
  <c r="H28" i="87"/>
  <c r="H27" i="87"/>
  <c r="H26" i="87"/>
  <c r="H25" i="87"/>
  <c r="H24" i="87"/>
  <c r="H23" i="87"/>
  <c r="H22" i="87"/>
  <c r="H21" i="87"/>
  <c r="H20" i="87"/>
  <c r="H19" i="87"/>
  <c r="H18" i="87"/>
  <c r="H49" i="87" s="1"/>
  <c r="P2" i="87" s="1"/>
  <c r="R48" i="87"/>
  <c r="R47" i="87"/>
  <c r="R46" i="87"/>
  <c r="R45" i="87"/>
  <c r="R44" i="87"/>
  <c r="R43" i="87"/>
  <c r="R42" i="87"/>
  <c r="K42" i="87" s="1"/>
  <c r="R41" i="87"/>
  <c r="R40" i="87"/>
  <c r="R39" i="87"/>
  <c r="R38" i="87"/>
  <c r="R37" i="87"/>
  <c r="R36" i="87"/>
  <c r="R35" i="87"/>
  <c r="R34" i="87"/>
  <c r="R33" i="87"/>
  <c r="R32" i="87"/>
  <c r="R31" i="87"/>
  <c r="R30" i="87"/>
  <c r="R29" i="87"/>
  <c r="R28" i="87"/>
  <c r="R27" i="87"/>
  <c r="R26" i="87"/>
  <c r="R25" i="87"/>
  <c r="R24" i="87"/>
  <c r="R23" i="87"/>
  <c r="R22" i="87"/>
  <c r="R21" i="87"/>
  <c r="R20" i="87"/>
  <c r="R19" i="87"/>
  <c r="R18" i="87"/>
  <c r="R49" i="87" s="1"/>
  <c r="J49" i="87"/>
  <c r="T19" i="87"/>
  <c r="S19" i="87" s="1"/>
  <c r="V19" i="87"/>
  <c r="U19" i="87"/>
  <c r="T20" i="87"/>
  <c r="S20" i="87" s="1"/>
  <c r="V20" i="87"/>
  <c r="U20" i="87"/>
  <c r="T22" i="87"/>
  <c r="S22" i="87" s="1"/>
  <c r="T23" i="87"/>
  <c r="S23" i="87" s="1"/>
  <c r="V23" i="87"/>
  <c r="U23" i="87"/>
  <c r="T24" i="87"/>
  <c r="S24" i="87" s="1"/>
  <c r="V24" i="87"/>
  <c r="U24" i="87"/>
  <c r="T26" i="87"/>
  <c r="S26" i="87" s="1"/>
  <c r="T27" i="87"/>
  <c r="S27" i="87" s="1"/>
  <c r="V27" i="87"/>
  <c r="U27" i="87"/>
  <c r="T28" i="87"/>
  <c r="S28" i="87" s="1"/>
  <c r="V28" i="87"/>
  <c r="U28" i="87"/>
  <c r="T30" i="87"/>
  <c r="S30" i="87" s="1"/>
  <c r="T31" i="87"/>
  <c r="S31" i="87" s="1"/>
  <c r="V31" i="87"/>
  <c r="U31" i="87"/>
  <c r="T32" i="87"/>
  <c r="S32" i="87" s="1"/>
  <c r="V32" i="87"/>
  <c r="U32" i="87"/>
  <c r="T34" i="87"/>
  <c r="S34" i="87" s="1"/>
  <c r="T35" i="87"/>
  <c r="S35" i="87" s="1"/>
  <c r="V35" i="87"/>
  <c r="U35" i="87"/>
  <c r="T36" i="87"/>
  <c r="S36" i="87" s="1"/>
  <c r="V36" i="87"/>
  <c r="U36" i="87"/>
  <c r="T38" i="87"/>
  <c r="S38" i="87" s="1"/>
  <c r="T39" i="87"/>
  <c r="S39" i="87" s="1"/>
  <c r="V39" i="87"/>
  <c r="U39" i="87"/>
  <c r="T40" i="87"/>
  <c r="S40" i="87" s="1"/>
  <c r="V40" i="87"/>
  <c r="U40" i="87"/>
  <c r="L42" i="87"/>
  <c r="T42" i="87" s="1"/>
  <c r="S42" i="87" s="1"/>
  <c r="T43" i="87"/>
  <c r="S43" i="87" s="1"/>
  <c r="V43" i="87"/>
  <c r="U43" i="87"/>
  <c r="T44" i="87"/>
  <c r="S44" i="87" s="1"/>
  <c r="V44" i="87"/>
  <c r="U44" i="87"/>
  <c r="V45" i="87"/>
  <c r="V46" i="87"/>
  <c r="U46" i="87"/>
  <c r="T47" i="87"/>
  <c r="S47" i="87" s="1"/>
  <c r="V47" i="87"/>
  <c r="U47" i="87"/>
  <c r="T48" i="87"/>
  <c r="S48" i="87" s="1"/>
  <c r="V48" i="87"/>
  <c r="U48" i="87"/>
  <c r="G48" i="86"/>
  <c r="K48" i="86" s="1"/>
  <c r="L48" i="86" s="1"/>
  <c r="T48" i="86" s="1"/>
  <c r="S48" i="86" s="1"/>
  <c r="G47" i="86"/>
  <c r="K47" i="86" s="1"/>
  <c r="L47" i="86" s="1"/>
  <c r="T47" i="86" s="1"/>
  <c r="S47" i="86" s="1"/>
  <c r="G46" i="86"/>
  <c r="K46" i="86" s="1"/>
  <c r="L46" i="86" s="1"/>
  <c r="G45" i="86"/>
  <c r="K45" i="86" s="1"/>
  <c r="L45" i="86" s="1"/>
  <c r="G44" i="86"/>
  <c r="K44" i="86" s="1"/>
  <c r="L44" i="86" s="1"/>
  <c r="T44" i="86" s="1"/>
  <c r="S44" i="86" s="1"/>
  <c r="G43" i="86"/>
  <c r="K43" i="86" s="1"/>
  <c r="L43" i="86" s="1"/>
  <c r="T43" i="86" s="1"/>
  <c r="S43" i="86" s="1"/>
  <c r="G42" i="86"/>
  <c r="G41" i="86"/>
  <c r="K41" i="86" s="1"/>
  <c r="L41" i="86" s="1"/>
  <c r="G40" i="86"/>
  <c r="K40" i="86" s="1"/>
  <c r="L40" i="86" s="1"/>
  <c r="G39" i="86"/>
  <c r="K39" i="86" s="1"/>
  <c r="L39" i="86" s="1"/>
  <c r="T39" i="86" s="1"/>
  <c r="S39" i="86" s="1"/>
  <c r="G38" i="86"/>
  <c r="K38" i="86" s="1"/>
  <c r="L38" i="86" s="1"/>
  <c r="G37" i="86"/>
  <c r="K37" i="86" s="1"/>
  <c r="L37" i="86" s="1"/>
  <c r="G36" i="86"/>
  <c r="K36" i="86" s="1"/>
  <c r="L36" i="86" s="1"/>
  <c r="G35" i="86"/>
  <c r="K35" i="86" s="1"/>
  <c r="L35" i="86" s="1"/>
  <c r="T35" i="86" s="1"/>
  <c r="S35" i="86" s="1"/>
  <c r="G34" i="86"/>
  <c r="K34" i="86" s="1"/>
  <c r="L34" i="86" s="1"/>
  <c r="G33" i="86"/>
  <c r="K33" i="86" s="1"/>
  <c r="L33" i="86" s="1"/>
  <c r="G32" i="86"/>
  <c r="K32" i="86" s="1"/>
  <c r="L32" i="86" s="1"/>
  <c r="G31" i="86"/>
  <c r="K31" i="86" s="1"/>
  <c r="L31" i="86" s="1"/>
  <c r="T31" i="86" s="1"/>
  <c r="S31" i="86" s="1"/>
  <c r="G30" i="86"/>
  <c r="K30" i="86" s="1"/>
  <c r="L30" i="86" s="1"/>
  <c r="G29" i="86"/>
  <c r="K29" i="86" s="1"/>
  <c r="L29" i="86" s="1"/>
  <c r="G28" i="86"/>
  <c r="K28" i="86" s="1"/>
  <c r="L28" i="86" s="1"/>
  <c r="G27" i="86"/>
  <c r="K27" i="86" s="1"/>
  <c r="L27" i="86" s="1"/>
  <c r="T27" i="86" s="1"/>
  <c r="S27" i="86" s="1"/>
  <c r="G26" i="86"/>
  <c r="K26" i="86" s="1"/>
  <c r="L26" i="86" s="1"/>
  <c r="G25" i="86"/>
  <c r="K25" i="86" s="1"/>
  <c r="L25" i="86" s="1"/>
  <c r="G24" i="86"/>
  <c r="K24" i="86" s="1"/>
  <c r="L24" i="86" s="1"/>
  <c r="G23" i="86"/>
  <c r="K23" i="86" s="1"/>
  <c r="L23" i="86" s="1"/>
  <c r="T23" i="86" s="1"/>
  <c r="S23" i="86" s="1"/>
  <c r="G22" i="86"/>
  <c r="K22" i="86" s="1"/>
  <c r="L22" i="86" s="1"/>
  <c r="G21" i="86"/>
  <c r="K21" i="86" s="1"/>
  <c r="L21" i="86" s="1"/>
  <c r="G20" i="86"/>
  <c r="K20" i="86" s="1"/>
  <c r="L20" i="86" s="1"/>
  <c r="G19" i="86"/>
  <c r="K19" i="86" s="1"/>
  <c r="L19" i="86" s="1"/>
  <c r="T19" i="86" s="1"/>
  <c r="S19" i="86" s="1"/>
  <c r="G18" i="86"/>
  <c r="H48" i="86"/>
  <c r="H47" i="86"/>
  <c r="H46" i="86"/>
  <c r="H45" i="86"/>
  <c r="H44" i="86"/>
  <c r="H43" i="86"/>
  <c r="H42" i="86"/>
  <c r="H41" i="86"/>
  <c r="H40" i="86"/>
  <c r="H39" i="86"/>
  <c r="H38" i="86"/>
  <c r="H37" i="86"/>
  <c r="H36" i="86"/>
  <c r="H35" i="86"/>
  <c r="H34" i="86"/>
  <c r="H33" i="86"/>
  <c r="H32" i="86"/>
  <c r="H31" i="86"/>
  <c r="H30" i="86"/>
  <c r="H29" i="86"/>
  <c r="H28" i="86"/>
  <c r="H27" i="86"/>
  <c r="H26" i="86"/>
  <c r="H25" i="86"/>
  <c r="H24" i="86"/>
  <c r="H23" i="86"/>
  <c r="H22" i="86"/>
  <c r="H21" i="86"/>
  <c r="H20" i="86"/>
  <c r="H19" i="86"/>
  <c r="H18" i="86"/>
  <c r="H49" i="86" s="1"/>
  <c r="P2" i="86" s="1"/>
  <c r="R48" i="86"/>
  <c r="R47" i="86"/>
  <c r="R46" i="86"/>
  <c r="R45" i="86"/>
  <c r="R44" i="86"/>
  <c r="R43" i="86"/>
  <c r="R42" i="86"/>
  <c r="K42" i="86" s="1"/>
  <c r="L42" i="86" s="1"/>
  <c r="T42" i="86" s="1"/>
  <c r="S42" i="86" s="1"/>
  <c r="R41" i="86"/>
  <c r="R40" i="86"/>
  <c r="R39" i="86"/>
  <c r="R38" i="86"/>
  <c r="R37" i="86"/>
  <c r="R36" i="86"/>
  <c r="R35" i="86"/>
  <c r="R34" i="86"/>
  <c r="R33" i="86"/>
  <c r="R32" i="86"/>
  <c r="R31" i="86"/>
  <c r="R30" i="86"/>
  <c r="R29" i="86"/>
  <c r="R28" i="86"/>
  <c r="R27" i="86"/>
  <c r="R26" i="86"/>
  <c r="R25" i="86"/>
  <c r="R24" i="86"/>
  <c r="R23" i="86"/>
  <c r="R22" i="86"/>
  <c r="R21" i="86"/>
  <c r="R20" i="86"/>
  <c r="R19" i="86"/>
  <c r="R18" i="86"/>
  <c r="R49" i="86" s="1"/>
  <c r="J49" i="86"/>
  <c r="T20" i="86"/>
  <c r="S20" i="86" s="1"/>
  <c r="T21" i="86"/>
  <c r="S21" i="86" s="1"/>
  <c r="V21" i="86"/>
  <c r="U21" i="86"/>
  <c r="T22" i="86"/>
  <c r="S22" i="86" s="1"/>
  <c r="V22" i="86"/>
  <c r="U22" i="86"/>
  <c r="T24" i="86"/>
  <c r="S24" i="86" s="1"/>
  <c r="T25" i="86"/>
  <c r="S25" i="86" s="1"/>
  <c r="V25" i="86"/>
  <c r="U25" i="86"/>
  <c r="T26" i="86"/>
  <c r="S26" i="86" s="1"/>
  <c r="V26" i="86"/>
  <c r="U26" i="86"/>
  <c r="T28" i="86"/>
  <c r="S28" i="86" s="1"/>
  <c r="T29" i="86"/>
  <c r="S29" i="86" s="1"/>
  <c r="V29" i="86"/>
  <c r="U29" i="86"/>
  <c r="T30" i="86"/>
  <c r="S30" i="86" s="1"/>
  <c r="V30" i="86"/>
  <c r="U30" i="86"/>
  <c r="T32" i="86"/>
  <c r="S32" i="86" s="1"/>
  <c r="T33" i="86"/>
  <c r="S33" i="86" s="1"/>
  <c r="V33" i="86"/>
  <c r="U33" i="86"/>
  <c r="T34" i="86"/>
  <c r="S34" i="86" s="1"/>
  <c r="V34" i="86"/>
  <c r="U34" i="86"/>
  <c r="T36" i="86"/>
  <c r="S36" i="86" s="1"/>
  <c r="T37" i="86"/>
  <c r="S37" i="86" s="1"/>
  <c r="V37" i="86"/>
  <c r="U37" i="86"/>
  <c r="T38" i="86"/>
  <c r="S38" i="86" s="1"/>
  <c r="V38" i="86"/>
  <c r="U38" i="86"/>
  <c r="T40" i="86"/>
  <c r="S40" i="86" s="1"/>
  <c r="T41" i="86"/>
  <c r="S41" i="86" s="1"/>
  <c r="V41" i="86"/>
  <c r="U41" i="86"/>
  <c r="V43" i="86"/>
  <c r="V44" i="86"/>
  <c r="U44" i="86"/>
  <c r="T45" i="86"/>
  <c r="S45" i="86" s="1"/>
  <c r="V45" i="86"/>
  <c r="U45" i="86"/>
  <c r="T46" i="86"/>
  <c r="S46" i="86" s="1"/>
  <c r="V46" i="86"/>
  <c r="U46" i="86"/>
  <c r="V47" i="86"/>
  <c r="V48" i="86"/>
  <c r="U48" i="86"/>
  <c r="G48" i="84"/>
  <c r="K48" i="84" s="1"/>
  <c r="L48" i="84" s="1"/>
  <c r="G47" i="84"/>
  <c r="K47" i="84" s="1"/>
  <c r="L47" i="84" s="1"/>
  <c r="G46" i="84"/>
  <c r="K46" i="84" s="1"/>
  <c r="L46" i="84" s="1"/>
  <c r="G45" i="84"/>
  <c r="K45" i="84" s="1"/>
  <c r="L45" i="84" s="1"/>
  <c r="T45" i="84" s="1"/>
  <c r="S45" i="84" s="1"/>
  <c r="G44" i="84"/>
  <c r="K44" i="84" s="1"/>
  <c r="L44" i="84" s="1"/>
  <c r="G43" i="84"/>
  <c r="K43" i="84" s="1"/>
  <c r="L43" i="84" s="1"/>
  <c r="G42" i="84"/>
  <c r="G41" i="84"/>
  <c r="K41" i="84" s="1"/>
  <c r="L41" i="84" s="1"/>
  <c r="T41" i="84" s="1"/>
  <c r="S41" i="84" s="1"/>
  <c r="G40" i="84"/>
  <c r="K40" i="84" s="1"/>
  <c r="L40" i="84" s="1"/>
  <c r="T40" i="84" s="1"/>
  <c r="S40" i="84" s="1"/>
  <c r="G39" i="84"/>
  <c r="K39" i="84" s="1"/>
  <c r="L39" i="84" s="1"/>
  <c r="G38" i="84"/>
  <c r="K38" i="84" s="1"/>
  <c r="L38" i="84" s="1"/>
  <c r="G37" i="84"/>
  <c r="K37" i="84" s="1"/>
  <c r="L37" i="84" s="1"/>
  <c r="T37" i="84" s="1"/>
  <c r="S37" i="84" s="1"/>
  <c r="G36" i="84"/>
  <c r="K36" i="84" s="1"/>
  <c r="L36" i="84" s="1"/>
  <c r="T36" i="84" s="1"/>
  <c r="S36" i="84" s="1"/>
  <c r="G35" i="84"/>
  <c r="K35" i="84" s="1"/>
  <c r="L35" i="84" s="1"/>
  <c r="G34" i="84"/>
  <c r="K34" i="84" s="1"/>
  <c r="L34" i="84" s="1"/>
  <c r="G33" i="84"/>
  <c r="K33" i="84" s="1"/>
  <c r="L33" i="84" s="1"/>
  <c r="T33" i="84" s="1"/>
  <c r="S33" i="84" s="1"/>
  <c r="G32" i="84"/>
  <c r="K32" i="84" s="1"/>
  <c r="L32" i="84" s="1"/>
  <c r="T32" i="84" s="1"/>
  <c r="S32" i="84" s="1"/>
  <c r="G31" i="84"/>
  <c r="K31" i="84" s="1"/>
  <c r="L31" i="84" s="1"/>
  <c r="G30" i="84"/>
  <c r="K30" i="84" s="1"/>
  <c r="L30" i="84" s="1"/>
  <c r="G29" i="84"/>
  <c r="K29" i="84" s="1"/>
  <c r="L29" i="84" s="1"/>
  <c r="T29" i="84" s="1"/>
  <c r="S29" i="84" s="1"/>
  <c r="G28" i="84"/>
  <c r="K28" i="84" s="1"/>
  <c r="L28" i="84" s="1"/>
  <c r="T28" i="84" s="1"/>
  <c r="S28" i="84" s="1"/>
  <c r="G27" i="84"/>
  <c r="K27" i="84" s="1"/>
  <c r="L27" i="84" s="1"/>
  <c r="G26" i="84"/>
  <c r="K26" i="84" s="1"/>
  <c r="L26" i="84" s="1"/>
  <c r="G25" i="84"/>
  <c r="K25" i="84" s="1"/>
  <c r="L25" i="84" s="1"/>
  <c r="T25" i="84" s="1"/>
  <c r="S25" i="84" s="1"/>
  <c r="G24" i="84"/>
  <c r="K24" i="84" s="1"/>
  <c r="L24" i="84" s="1"/>
  <c r="T24" i="84" s="1"/>
  <c r="S24" i="84" s="1"/>
  <c r="G23" i="84"/>
  <c r="K23" i="84" s="1"/>
  <c r="L23" i="84" s="1"/>
  <c r="G22" i="84"/>
  <c r="K22" i="84" s="1"/>
  <c r="L22" i="84" s="1"/>
  <c r="G21" i="84"/>
  <c r="K21" i="84" s="1"/>
  <c r="L21" i="84" s="1"/>
  <c r="T21" i="84" s="1"/>
  <c r="S21" i="84" s="1"/>
  <c r="G20" i="84"/>
  <c r="K20" i="84" s="1"/>
  <c r="L20" i="84" s="1"/>
  <c r="T20" i="84" s="1"/>
  <c r="S20" i="84" s="1"/>
  <c r="G19" i="84"/>
  <c r="K19" i="84" s="1"/>
  <c r="L19" i="84" s="1"/>
  <c r="T19" i="84" s="1"/>
  <c r="S19" i="84" s="1"/>
  <c r="G18" i="84"/>
  <c r="H48" i="84"/>
  <c r="H47" i="84"/>
  <c r="H46" i="84"/>
  <c r="H45" i="84"/>
  <c r="H44" i="84"/>
  <c r="H43" i="84"/>
  <c r="H42" i="84"/>
  <c r="H41" i="84"/>
  <c r="H40" i="84"/>
  <c r="H39" i="84"/>
  <c r="H38" i="84"/>
  <c r="H37" i="84"/>
  <c r="H36" i="84"/>
  <c r="H35" i="84"/>
  <c r="H34" i="84"/>
  <c r="H33" i="84"/>
  <c r="H32" i="84"/>
  <c r="H31" i="84"/>
  <c r="H30" i="84"/>
  <c r="H29" i="84"/>
  <c r="H28" i="84"/>
  <c r="H27" i="84"/>
  <c r="H26" i="84"/>
  <c r="H25" i="84"/>
  <c r="H24" i="84"/>
  <c r="H23" i="84"/>
  <c r="H22" i="84"/>
  <c r="H21" i="84"/>
  <c r="H20" i="84"/>
  <c r="H19" i="84"/>
  <c r="H18" i="84"/>
  <c r="H49" i="84" s="1"/>
  <c r="P2" i="84" s="1"/>
  <c r="R48" i="84"/>
  <c r="R47" i="84"/>
  <c r="R46" i="84"/>
  <c r="R45" i="84"/>
  <c r="R44" i="84"/>
  <c r="R43" i="84"/>
  <c r="R42" i="84"/>
  <c r="K42" i="84" s="1"/>
  <c r="R41" i="84"/>
  <c r="R40" i="84"/>
  <c r="R39" i="84"/>
  <c r="R38" i="84"/>
  <c r="R37" i="84"/>
  <c r="R36" i="84"/>
  <c r="R35" i="84"/>
  <c r="R34" i="84"/>
  <c r="R33" i="84"/>
  <c r="R32" i="84"/>
  <c r="R31" i="84"/>
  <c r="R30" i="84"/>
  <c r="R29" i="84"/>
  <c r="R28" i="84"/>
  <c r="R27" i="84"/>
  <c r="R26" i="84"/>
  <c r="R25" i="84"/>
  <c r="R24" i="84"/>
  <c r="R23" i="84"/>
  <c r="R22" i="84"/>
  <c r="R21" i="84"/>
  <c r="R20" i="84"/>
  <c r="R19" i="84"/>
  <c r="R18" i="84"/>
  <c r="R49" i="84" s="1"/>
  <c r="J49" i="84"/>
  <c r="V19" i="84"/>
  <c r="U19" i="84"/>
  <c r="U20" i="84"/>
  <c r="T22" i="84"/>
  <c r="S22" i="84" s="1"/>
  <c r="V22" i="84"/>
  <c r="U22" i="84"/>
  <c r="T23" i="84"/>
  <c r="S23" i="84" s="1"/>
  <c r="V23" i="84"/>
  <c r="U23" i="84"/>
  <c r="U24" i="84"/>
  <c r="T26" i="84"/>
  <c r="S26" i="84" s="1"/>
  <c r="V26" i="84"/>
  <c r="U26" i="84"/>
  <c r="T27" i="84"/>
  <c r="S27" i="84" s="1"/>
  <c r="V27" i="84"/>
  <c r="U27" i="84"/>
  <c r="U28" i="84"/>
  <c r="T30" i="84"/>
  <c r="S30" i="84" s="1"/>
  <c r="V30" i="84"/>
  <c r="U30" i="84"/>
  <c r="T31" i="84"/>
  <c r="S31" i="84" s="1"/>
  <c r="V31" i="84"/>
  <c r="U31" i="84"/>
  <c r="U32" i="84"/>
  <c r="T34" i="84"/>
  <c r="S34" i="84" s="1"/>
  <c r="V34" i="84"/>
  <c r="U34" i="84"/>
  <c r="T35" i="84"/>
  <c r="S35" i="84" s="1"/>
  <c r="V35" i="84"/>
  <c r="U35" i="84"/>
  <c r="U36" i="84"/>
  <c r="T38" i="84"/>
  <c r="S38" i="84" s="1"/>
  <c r="V38" i="84"/>
  <c r="U38" i="84"/>
  <c r="T39" i="84"/>
  <c r="S39" i="84" s="1"/>
  <c r="V39" i="84"/>
  <c r="U39" i="84"/>
  <c r="U40" i="84"/>
  <c r="L42" i="84"/>
  <c r="T42" i="84" s="1"/>
  <c r="S42" i="84" s="1"/>
  <c r="T43" i="84"/>
  <c r="S43" i="84" s="1"/>
  <c r="V43" i="84"/>
  <c r="U43" i="84"/>
  <c r="T44" i="84"/>
  <c r="S44" i="84" s="1"/>
  <c r="V44" i="84"/>
  <c r="V45" i="84"/>
  <c r="T46" i="84"/>
  <c r="S46" i="84" s="1"/>
  <c r="V46" i="84"/>
  <c r="U46" i="84"/>
  <c r="T47" i="84"/>
  <c r="S47" i="84" s="1"/>
  <c r="V47" i="84"/>
  <c r="U47" i="84"/>
  <c r="T48" i="84"/>
  <c r="S48" i="84" s="1"/>
  <c r="V48" i="84"/>
  <c r="G48" i="83"/>
  <c r="K48" i="83" s="1"/>
  <c r="L48" i="83" s="1"/>
  <c r="G47" i="83"/>
  <c r="K47" i="83" s="1"/>
  <c r="L47" i="83" s="1"/>
  <c r="T47" i="83" s="1"/>
  <c r="S47" i="83" s="1"/>
  <c r="G46" i="83"/>
  <c r="K46" i="83" s="1"/>
  <c r="L46" i="83" s="1"/>
  <c r="G45" i="83"/>
  <c r="K45" i="83" s="1"/>
  <c r="L45" i="83" s="1"/>
  <c r="G44" i="83"/>
  <c r="K44" i="83" s="1"/>
  <c r="L44" i="83" s="1"/>
  <c r="G43" i="83"/>
  <c r="K43" i="83" s="1"/>
  <c r="L43" i="83" s="1"/>
  <c r="T43" i="83" s="1"/>
  <c r="S43" i="83" s="1"/>
  <c r="G42" i="83"/>
  <c r="G41" i="83"/>
  <c r="K41" i="83" s="1"/>
  <c r="L41" i="83" s="1"/>
  <c r="G40" i="83"/>
  <c r="K40" i="83" s="1"/>
  <c r="L40" i="83" s="1"/>
  <c r="G39" i="83"/>
  <c r="K39" i="83" s="1"/>
  <c r="L39" i="83" s="1"/>
  <c r="T39" i="83" s="1"/>
  <c r="S39" i="83" s="1"/>
  <c r="G38" i="83"/>
  <c r="K38" i="83" s="1"/>
  <c r="L38" i="83" s="1"/>
  <c r="T38" i="83" s="1"/>
  <c r="S38" i="83" s="1"/>
  <c r="G37" i="83"/>
  <c r="K37" i="83" s="1"/>
  <c r="L37" i="83" s="1"/>
  <c r="G36" i="83"/>
  <c r="K36" i="83" s="1"/>
  <c r="L36" i="83" s="1"/>
  <c r="G35" i="83"/>
  <c r="K35" i="83" s="1"/>
  <c r="L35" i="83" s="1"/>
  <c r="T35" i="83" s="1"/>
  <c r="S35" i="83" s="1"/>
  <c r="G34" i="83"/>
  <c r="K34" i="83" s="1"/>
  <c r="L34" i="83" s="1"/>
  <c r="T34" i="83" s="1"/>
  <c r="S34" i="83" s="1"/>
  <c r="G33" i="83"/>
  <c r="K33" i="83" s="1"/>
  <c r="L33" i="83" s="1"/>
  <c r="G32" i="83"/>
  <c r="K32" i="83" s="1"/>
  <c r="L32" i="83" s="1"/>
  <c r="G31" i="83"/>
  <c r="K31" i="83" s="1"/>
  <c r="L31" i="83" s="1"/>
  <c r="T31" i="83" s="1"/>
  <c r="S31" i="83" s="1"/>
  <c r="G30" i="83"/>
  <c r="K30" i="83" s="1"/>
  <c r="L30" i="83" s="1"/>
  <c r="T30" i="83" s="1"/>
  <c r="S30" i="83" s="1"/>
  <c r="G29" i="83"/>
  <c r="K29" i="83" s="1"/>
  <c r="L29" i="83" s="1"/>
  <c r="G28" i="83"/>
  <c r="K28" i="83" s="1"/>
  <c r="L28" i="83" s="1"/>
  <c r="G27" i="83"/>
  <c r="K27" i="83" s="1"/>
  <c r="L27" i="83" s="1"/>
  <c r="T27" i="83" s="1"/>
  <c r="S27" i="83" s="1"/>
  <c r="G26" i="83"/>
  <c r="K26" i="83" s="1"/>
  <c r="L26" i="83" s="1"/>
  <c r="T26" i="83" s="1"/>
  <c r="S26" i="83" s="1"/>
  <c r="G25" i="83"/>
  <c r="K25" i="83" s="1"/>
  <c r="L25" i="83" s="1"/>
  <c r="G24" i="83"/>
  <c r="K24" i="83" s="1"/>
  <c r="L24" i="83" s="1"/>
  <c r="G23" i="83"/>
  <c r="K23" i="83" s="1"/>
  <c r="L23" i="83" s="1"/>
  <c r="T23" i="83" s="1"/>
  <c r="S23" i="83" s="1"/>
  <c r="G22" i="83"/>
  <c r="K22" i="83" s="1"/>
  <c r="L22" i="83" s="1"/>
  <c r="T22" i="83" s="1"/>
  <c r="S22" i="83" s="1"/>
  <c r="G21" i="83"/>
  <c r="K21" i="83" s="1"/>
  <c r="L21" i="83" s="1"/>
  <c r="G20" i="83"/>
  <c r="K20" i="83" s="1"/>
  <c r="L20" i="83" s="1"/>
  <c r="G19" i="83"/>
  <c r="K19" i="83" s="1"/>
  <c r="L19" i="83" s="1"/>
  <c r="T19" i="83" s="1"/>
  <c r="S19" i="83" s="1"/>
  <c r="G18" i="83"/>
  <c r="H48" i="83"/>
  <c r="H47" i="83"/>
  <c r="H46" i="83"/>
  <c r="H45" i="83"/>
  <c r="H44" i="83"/>
  <c r="H43" i="83"/>
  <c r="H42" i="83"/>
  <c r="H41" i="83"/>
  <c r="H40" i="83"/>
  <c r="H39" i="83"/>
  <c r="H38" i="83"/>
  <c r="H37" i="83"/>
  <c r="H36" i="83"/>
  <c r="H35" i="83"/>
  <c r="H34" i="83"/>
  <c r="H33" i="83"/>
  <c r="H32" i="83"/>
  <c r="H31" i="83"/>
  <c r="H30" i="83"/>
  <c r="H29" i="83"/>
  <c r="H28" i="83"/>
  <c r="H27" i="83"/>
  <c r="H26" i="83"/>
  <c r="H25" i="83"/>
  <c r="H24" i="83"/>
  <c r="H23" i="83"/>
  <c r="H22" i="83"/>
  <c r="H21" i="83"/>
  <c r="H20" i="83"/>
  <c r="H19" i="83"/>
  <c r="H18" i="83"/>
  <c r="H49" i="83" s="1"/>
  <c r="P2" i="83" s="1"/>
  <c r="R48" i="83"/>
  <c r="R47" i="83"/>
  <c r="R46" i="83"/>
  <c r="R45" i="83"/>
  <c r="R44" i="83"/>
  <c r="R43" i="83"/>
  <c r="R42" i="83"/>
  <c r="K42" i="83" s="1"/>
  <c r="R41" i="83"/>
  <c r="R40" i="83"/>
  <c r="R39" i="83"/>
  <c r="R38" i="83"/>
  <c r="R37" i="83"/>
  <c r="R36" i="83"/>
  <c r="R35" i="83"/>
  <c r="R34" i="83"/>
  <c r="R33" i="83"/>
  <c r="R32" i="83"/>
  <c r="R31" i="83"/>
  <c r="R30" i="83"/>
  <c r="R29" i="83"/>
  <c r="R28" i="83"/>
  <c r="R27" i="83"/>
  <c r="R26" i="83"/>
  <c r="R25" i="83"/>
  <c r="R24" i="83"/>
  <c r="R23" i="83"/>
  <c r="R22" i="83"/>
  <c r="R21" i="83"/>
  <c r="R20" i="83"/>
  <c r="R19" i="83"/>
  <c r="R18" i="83"/>
  <c r="R49" i="83" s="1"/>
  <c r="J49" i="83"/>
  <c r="T20" i="83"/>
  <c r="S20" i="83" s="1"/>
  <c r="V20" i="83"/>
  <c r="U20" i="83"/>
  <c r="T21" i="83"/>
  <c r="S21" i="83" s="1"/>
  <c r="V21" i="83"/>
  <c r="U21" i="83"/>
  <c r="U22" i="83"/>
  <c r="T24" i="83"/>
  <c r="S24" i="83" s="1"/>
  <c r="V24" i="83"/>
  <c r="U24" i="83"/>
  <c r="T25" i="83"/>
  <c r="S25" i="83" s="1"/>
  <c r="V25" i="83"/>
  <c r="U25" i="83"/>
  <c r="U26" i="83"/>
  <c r="T28" i="83"/>
  <c r="S28" i="83" s="1"/>
  <c r="V28" i="83"/>
  <c r="U28" i="83"/>
  <c r="T29" i="83"/>
  <c r="S29" i="83" s="1"/>
  <c r="V29" i="83"/>
  <c r="U29" i="83"/>
  <c r="U30" i="83"/>
  <c r="T32" i="83"/>
  <c r="S32" i="83" s="1"/>
  <c r="V32" i="83"/>
  <c r="U32" i="83"/>
  <c r="T33" i="83"/>
  <c r="S33" i="83" s="1"/>
  <c r="V33" i="83"/>
  <c r="U33" i="83"/>
  <c r="U34" i="83"/>
  <c r="T36" i="83"/>
  <c r="S36" i="83" s="1"/>
  <c r="V36" i="83"/>
  <c r="U36" i="83"/>
  <c r="T37" i="83"/>
  <c r="S37" i="83" s="1"/>
  <c r="V37" i="83"/>
  <c r="U37" i="83"/>
  <c r="U38" i="83"/>
  <c r="T40" i="83"/>
  <c r="S40" i="83" s="1"/>
  <c r="V40" i="83"/>
  <c r="U40" i="83"/>
  <c r="T41" i="83"/>
  <c r="S41" i="83" s="1"/>
  <c r="V41" i="83"/>
  <c r="U41" i="83"/>
  <c r="L42" i="83"/>
  <c r="T42" i="83" s="1"/>
  <c r="S42" i="83" s="1"/>
  <c r="V43" i="83"/>
  <c r="T44" i="83"/>
  <c r="S44" i="83" s="1"/>
  <c r="V44" i="83"/>
  <c r="U44" i="83"/>
  <c r="T45" i="83"/>
  <c r="S45" i="83" s="1"/>
  <c r="V45" i="83"/>
  <c r="U45" i="83"/>
  <c r="T46" i="83"/>
  <c r="S46" i="83" s="1"/>
  <c r="V46" i="83"/>
  <c r="V47" i="83"/>
  <c r="T48" i="83"/>
  <c r="S48" i="83" s="1"/>
  <c r="V48" i="83"/>
  <c r="U48" i="83"/>
  <c r="G48" i="82"/>
  <c r="K48" i="82" s="1"/>
  <c r="L48" i="82" s="1"/>
  <c r="G47" i="82"/>
  <c r="K47" i="82" s="1"/>
  <c r="L47" i="82" s="1"/>
  <c r="G46" i="82"/>
  <c r="K46" i="82" s="1"/>
  <c r="L46" i="82" s="1"/>
  <c r="G45" i="82"/>
  <c r="K45" i="82" s="1"/>
  <c r="L45" i="82" s="1"/>
  <c r="T45" i="82" s="1"/>
  <c r="S45" i="82" s="1"/>
  <c r="G44" i="82"/>
  <c r="K44" i="82" s="1"/>
  <c r="L44" i="82" s="1"/>
  <c r="G43" i="82"/>
  <c r="K43" i="82" s="1"/>
  <c r="L43" i="82" s="1"/>
  <c r="G42" i="82"/>
  <c r="G41" i="82"/>
  <c r="K41" i="82" s="1"/>
  <c r="L41" i="82" s="1"/>
  <c r="T41" i="82" s="1"/>
  <c r="S41" i="82" s="1"/>
  <c r="G40" i="82"/>
  <c r="K40" i="82" s="1"/>
  <c r="L40" i="82" s="1"/>
  <c r="G39" i="82"/>
  <c r="K39" i="82" s="1"/>
  <c r="L39" i="82" s="1"/>
  <c r="G38" i="82"/>
  <c r="K38" i="82" s="1"/>
  <c r="L38" i="82" s="1"/>
  <c r="G37" i="82"/>
  <c r="K37" i="82" s="1"/>
  <c r="L37" i="82" s="1"/>
  <c r="T37" i="82" s="1"/>
  <c r="S37" i="82" s="1"/>
  <c r="G36" i="82"/>
  <c r="K36" i="82" s="1"/>
  <c r="L36" i="82" s="1"/>
  <c r="G35" i="82"/>
  <c r="K35" i="82" s="1"/>
  <c r="L35" i="82" s="1"/>
  <c r="G34" i="82"/>
  <c r="K34" i="82" s="1"/>
  <c r="L34" i="82" s="1"/>
  <c r="G33" i="82"/>
  <c r="K33" i="82" s="1"/>
  <c r="L33" i="82" s="1"/>
  <c r="T33" i="82" s="1"/>
  <c r="S33" i="82" s="1"/>
  <c r="G32" i="82"/>
  <c r="K32" i="82" s="1"/>
  <c r="L32" i="82" s="1"/>
  <c r="G31" i="82"/>
  <c r="K31" i="82" s="1"/>
  <c r="L31" i="82" s="1"/>
  <c r="G30" i="82"/>
  <c r="K30" i="82" s="1"/>
  <c r="L30" i="82" s="1"/>
  <c r="G29" i="82"/>
  <c r="K29" i="82" s="1"/>
  <c r="L29" i="82" s="1"/>
  <c r="T29" i="82" s="1"/>
  <c r="S29" i="82" s="1"/>
  <c r="G28" i="82"/>
  <c r="K28" i="82" s="1"/>
  <c r="L28" i="82" s="1"/>
  <c r="G27" i="82"/>
  <c r="K27" i="82" s="1"/>
  <c r="L27" i="82" s="1"/>
  <c r="G26" i="82"/>
  <c r="K26" i="82" s="1"/>
  <c r="L26" i="82" s="1"/>
  <c r="G25" i="82"/>
  <c r="K25" i="82" s="1"/>
  <c r="L25" i="82" s="1"/>
  <c r="T25" i="82" s="1"/>
  <c r="S25" i="82" s="1"/>
  <c r="G24" i="82"/>
  <c r="K24" i="82" s="1"/>
  <c r="L24" i="82" s="1"/>
  <c r="G23" i="82"/>
  <c r="K23" i="82" s="1"/>
  <c r="L23" i="82" s="1"/>
  <c r="G22" i="82"/>
  <c r="K22" i="82" s="1"/>
  <c r="L22" i="82" s="1"/>
  <c r="G21" i="82"/>
  <c r="K21" i="82" s="1"/>
  <c r="L21" i="82" s="1"/>
  <c r="T21" i="82" s="1"/>
  <c r="S21" i="82" s="1"/>
  <c r="G20" i="82"/>
  <c r="K20" i="82" s="1"/>
  <c r="L20" i="82" s="1"/>
  <c r="G19" i="82"/>
  <c r="K19" i="82" s="1"/>
  <c r="L19" i="82" s="1"/>
  <c r="G18"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H18" i="82"/>
  <c r="H49" i="82" s="1"/>
  <c r="P2" i="82" s="1"/>
  <c r="R48" i="82"/>
  <c r="R47" i="82"/>
  <c r="R46" i="82"/>
  <c r="R45" i="82"/>
  <c r="R44" i="82"/>
  <c r="R43" i="82"/>
  <c r="R42" i="82"/>
  <c r="K42" i="82" s="1"/>
  <c r="R41" i="82"/>
  <c r="R40" i="82"/>
  <c r="R39" i="82"/>
  <c r="R38" i="82"/>
  <c r="R37" i="82"/>
  <c r="R36" i="82"/>
  <c r="R35" i="82"/>
  <c r="R34" i="82"/>
  <c r="R33" i="82"/>
  <c r="R32" i="82"/>
  <c r="R31" i="82"/>
  <c r="R30" i="82"/>
  <c r="R29" i="82"/>
  <c r="R28" i="82"/>
  <c r="R27" i="82"/>
  <c r="R26" i="82"/>
  <c r="R25" i="82"/>
  <c r="R24" i="82"/>
  <c r="R23" i="82"/>
  <c r="R22" i="82"/>
  <c r="R21" i="82"/>
  <c r="R20" i="82"/>
  <c r="R19" i="82"/>
  <c r="R18" i="82"/>
  <c r="R49" i="82" s="1"/>
  <c r="J49" i="82"/>
  <c r="T19" i="82"/>
  <c r="S19" i="82" s="1"/>
  <c r="V19" i="82"/>
  <c r="U19" i="82"/>
  <c r="T20" i="82"/>
  <c r="S20" i="82" s="1"/>
  <c r="V20" i="82"/>
  <c r="U20" i="82"/>
  <c r="T22" i="82"/>
  <c r="S22" i="82" s="1"/>
  <c r="V22" i="82"/>
  <c r="U22" i="82"/>
  <c r="T23" i="82"/>
  <c r="S23" i="82" s="1"/>
  <c r="V23" i="82"/>
  <c r="U23" i="82"/>
  <c r="T24" i="82"/>
  <c r="S24" i="82" s="1"/>
  <c r="V24" i="82"/>
  <c r="U24" i="82"/>
  <c r="T26" i="82"/>
  <c r="S26" i="82" s="1"/>
  <c r="V26" i="82"/>
  <c r="U26" i="82"/>
  <c r="T27" i="82"/>
  <c r="S27" i="82" s="1"/>
  <c r="V27" i="82"/>
  <c r="U27" i="82"/>
  <c r="T28" i="82"/>
  <c r="S28" i="82" s="1"/>
  <c r="V28" i="82"/>
  <c r="U28" i="82"/>
  <c r="T30" i="82"/>
  <c r="S30" i="82" s="1"/>
  <c r="V30" i="82"/>
  <c r="U30" i="82"/>
  <c r="T31" i="82"/>
  <c r="S31" i="82" s="1"/>
  <c r="V31" i="82"/>
  <c r="U31" i="82"/>
  <c r="T32" i="82"/>
  <c r="S32" i="82" s="1"/>
  <c r="V32" i="82"/>
  <c r="U32" i="82"/>
  <c r="T34" i="82"/>
  <c r="S34" i="82" s="1"/>
  <c r="V34" i="82"/>
  <c r="U34" i="82"/>
  <c r="T35" i="82"/>
  <c r="S35" i="82" s="1"/>
  <c r="V35" i="82"/>
  <c r="U35" i="82"/>
  <c r="T36" i="82"/>
  <c r="S36" i="82" s="1"/>
  <c r="V36" i="82"/>
  <c r="U36" i="82"/>
  <c r="T38" i="82"/>
  <c r="S38" i="82" s="1"/>
  <c r="V38" i="82"/>
  <c r="U38" i="82"/>
  <c r="T39" i="82"/>
  <c r="S39" i="82" s="1"/>
  <c r="V39" i="82"/>
  <c r="U39" i="82"/>
  <c r="T40" i="82"/>
  <c r="S40" i="82" s="1"/>
  <c r="V40" i="82"/>
  <c r="U40" i="82"/>
  <c r="L42" i="82"/>
  <c r="T42" i="82" s="1"/>
  <c r="S42" i="82" s="1"/>
  <c r="T43" i="82"/>
  <c r="S43" i="82" s="1"/>
  <c r="V43" i="82"/>
  <c r="U43" i="82"/>
  <c r="T44" i="82"/>
  <c r="S44" i="82" s="1"/>
  <c r="V44" i="82"/>
  <c r="U44" i="82"/>
  <c r="V45" i="82"/>
  <c r="T46" i="82"/>
  <c r="S46" i="82" s="1"/>
  <c r="V46" i="82"/>
  <c r="U46" i="82"/>
  <c r="T47" i="82"/>
  <c r="S47" i="82" s="1"/>
  <c r="V47" i="82"/>
  <c r="U47" i="82"/>
  <c r="T48" i="82"/>
  <c r="S48" i="82" s="1"/>
  <c r="V48" i="82"/>
  <c r="U48" i="82"/>
  <c r="G48" i="81"/>
  <c r="K48" i="81" s="1"/>
  <c r="L48" i="81" s="1"/>
  <c r="G47" i="81"/>
  <c r="K47" i="81" s="1"/>
  <c r="L47" i="81" s="1"/>
  <c r="G46" i="81"/>
  <c r="K46" i="81" s="1"/>
  <c r="L46" i="81" s="1"/>
  <c r="T46" i="81" s="1"/>
  <c r="S46" i="81" s="1"/>
  <c r="G45" i="81"/>
  <c r="K45" i="81" s="1"/>
  <c r="L45" i="81" s="1"/>
  <c r="G44" i="81"/>
  <c r="K44" i="81" s="1"/>
  <c r="L44" i="81" s="1"/>
  <c r="G43" i="81"/>
  <c r="K43" i="81" s="1"/>
  <c r="L43" i="81" s="1"/>
  <c r="G42" i="81"/>
  <c r="G41" i="81"/>
  <c r="K41" i="81" s="1"/>
  <c r="L41" i="81" s="1"/>
  <c r="G40" i="81"/>
  <c r="K40" i="81" s="1"/>
  <c r="L40" i="81" s="1"/>
  <c r="G39" i="81"/>
  <c r="K39" i="81" s="1"/>
  <c r="L39" i="81" s="1"/>
  <c r="G38" i="81"/>
  <c r="K38" i="81" s="1"/>
  <c r="L38" i="81" s="1"/>
  <c r="T38" i="81" s="1"/>
  <c r="S38" i="81" s="1"/>
  <c r="G37" i="81"/>
  <c r="K37" i="81" s="1"/>
  <c r="L37" i="81" s="1"/>
  <c r="G36" i="81"/>
  <c r="K36" i="81" s="1"/>
  <c r="L36" i="81" s="1"/>
  <c r="G35" i="81"/>
  <c r="K35" i="81" s="1"/>
  <c r="L35" i="81" s="1"/>
  <c r="G34" i="81"/>
  <c r="K34" i="81" s="1"/>
  <c r="L34" i="81" s="1"/>
  <c r="T34" i="81" s="1"/>
  <c r="S34" i="81" s="1"/>
  <c r="G33" i="81"/>
  <c r="K33" i="81" s="1"/>
  <c r="L33" i="81" s="1"/>
  <c r="G32" i="81"/>
  <c r="K32" i="81" s="1"/>
  <c r="L32" i="81" s="1"/>
  <c r="G31" i="81"/>
  <c r="K31" i="81" s="1"/>
  <c r="L31" i="81" s="1"/>
  <c r="G30" i="81"/>
  <c r="K30" i="81" s="1"/>
  <c r="L30" i="81" s="1"/>
  <c r="T30" i="81" s="1"/>
  <c r="S30" i="81" s="1"/>
  <c r="G29" i="81"/>
  <c r="K29" i="81" s="1"/>
  <c r="L29" i="81" s="1"/>
  <c r="G28" i="81"/>
  <c r="K28" i="81" s="1"/>
  <c r="L28" i="81" s="1"/>
  <c r="G27" i="81"/>
  <c r="K27" i="81" s="1"/>
  <c r="L27" i="81" s="1"/>
  <c r="G26" i="81"/>
  <c r="K26" i="81" s="1"/>
  <c r="L26" i="81" s="1"/>
  <c r="T26" i="81" s="1"/>
  <c r="S26" i="81" s="1"/>
  <c r="G25" i="81"/>
  <c r="K25" i="81" s="1"/>
  <c r="L25" i="81" s="1"/>
  <c r="G24" i="81"/>
  <c r="K24" i="81" s="1"/>
  <c r="L24" i="81" s="1"/>
  <c r="G23" i="81"/>
  <c r="K23" i="81" s="1"/>
  <c r="L23" i="81" s="1"/>
  <c r="G22" i="81"/>
  <c r="K22" i="81" s="1"/>
  <c r="L22" i="81" s="1"/>
  <c r="T22" i="81" s="1"/>
  <c r="S22" i="81" s="1"/>
  <c r="G21" i="81"/>
  <c r="K21" i="81" s="1"/>
  <c r="L21" i="81" s="1"/>
  <c r="G20" i="81"/>
  <c r="K20" i="81" s="1"/>
  <c r="L20" i="81" s="1"/>
  <c r="T20" i="81" s="1"/>
  <c r="S20" i="81" s="1"/>
  <c r="G19" i="81"/>
  <c r="K19" i="81" s="1"/>
  <c r="L19" i="81" s="1"/>
  <c r="G18" i="81"/>
  <c r="H48" i="81"/>
  <c r="H47" i="81"/>
  <c r="H46" i="81"/>
  <c r="H45" i="81"/>
  <c r="H44" i="81"/>
  <c r="H43" i="81"/>
  <c r="H42" i="81"/>
  <c r="H41" i="81"/>
  <c r="H40" i="81"/>
  <c r="H39" i="81"/>
  <c r="H38" i="81"/>
  <c r="H37" i="81"/>
  <c r="H36" i="81"/>
  <c r="H35" i="81"/>
  <c r="H34" i="81"/>
  <c r="H33" i="81"/>
  <c r="H32" i="81"/>
  <c r="H31" i="81"/>
  <c r="H30" i="81"/>
  <c r="H29" i="81"/>
  <c r="H28" i="81"/>
  <c r="H27" i="81"/>
  <c r="H26" i="81"/>
  <c r="H25" i="81"/>
  <c r="H24" i="81"/>
  <c r="H23" i="81"/>
  <c r="H22" i="81"/>
  <c r="H21" i="81"/>
  <c r="H20" i="81"/>
  <c r="H19" i="81"/>
  <c r="H18" i="81"/>
  <c r="H49" i="81" s="1"/>
  <c r="P2" i="81" s="1"/>
  <c r="R48" i="81"/>
  <c r="R47" i="81"/>
  <c r="R46" i="81"/>
  <c r="R45" i="81"/>
  <c r="R44" i="81"/>
  <c r="R43" i="81"/>
  <c r="R42" i="81"/>
  <c r="K42" i="81" s="1"/>
  <c r="R41" i="81"/>
  <c r="R40" i="81"/>
  <c r="R39" i="81"/>
  <c r="R38" i="81"/>
  <c r="R37" i="81"/>
  <c r="R36" i="81"/>
  <c r="R35" i="81"/>
  <c r="R34" i="81"/>
  <c r="R33" i="81"/>
  <c r="R32" i="81"/>
  <c r="R31" i="81"/>
  <c r="R30" i="81"/>
  <c r="R29" i="81"/>
  <c r="R28" i="81"/>
  <c r="R27" i="81"/>
  <c r="R26" i="81"/>
  <c r="R25" i="81"/>
  <c r="R24" i="81"/>
  <c r="R23" i="81"/>
  <c r="R22" i="81"/>
  <c r="R21" i="81"/>
  <c r="R20" i="81"/>
  <c r="R19" i="81"/>
  <c r="R18" i="81"/>
  <c r="R49" i="81" s="1"/>
  <c r="J49" i="81"/>
  <c r="T19" i="81"/>
  <c r="S19" i="81" s="1"/>
  <c r="V19" i="81"/>
  <c r="U19" i="81"/>
  <c r="V20" i="81"/>
  <c r="U20" i="81"/>
  <c r="T21" i="81"/>
  <c r="S21" i="81" s="1"/>
  <c r="V21" i="81"/>
  <c r="U21" i="81"/>
  <c r="T23" i="81"/>
  <c r="S23" i="81" s="1"/>
  <c r="V23" i="81"/>
  <c r="U23" i="81"/>
  <c r="T24" i="81"/>
  <c r="S24" i="81" s="1"/>
  <c r="V24" i="81"/>
  <c r="U24" i="81"/>
  <c r="T25" i="81"/>
  <c r="S25" i="81" s="1"/>
  <c r="V25" i="81"/>
  <c r="U25" i="81"/>
  <c r="T27" i="81"/>
  <c r="S27" i="81" s="1"/>
  <c r="V27" i="81"/>
  <c r="U27" i="81"/>
  <c r="T28" i="81"/>
  <c r="S28" i="81" s="1"/>
  <c r="V28" i="81"/>
  <c r="U28" i="81"/>
  <c r="T29" i="81"/>
  <c r="S29" i="81" s="1"/>
  <c r="V29" i="81"/>
  <c r="U29" i="81"/>
  <c r="T31" i="81"/>
  <c r="S31" i="81" s="1"/>
  <c r="V31" i="81"/>
  <c r="U31" i="81"/>
  <c r="T32" i="81"/>
  <c r="S32" i="81" s="1"/>
  <c r="V32" i="81"/>
  <c r="U32" i="81"/>
  <c r="T33" i="81"/>
  <c r="S33" i="81" s="1"/>
  <c r="V33" i="81"/>
  <c r="U33" i="81"/>
  <c r="T35" i="81"/>
  <c r="S35" i="81" s="1"/>
  <c r="V35" i="81"/>
  <c r="U35" i="81"/>
  <c r="T36" i="81"/>
  <c r="S36" i="81" s="1"/>
  <c r="V36" i="81"/>
  <c r="U36" i="81"/>
  <c r="T37" i="81"/>
  <c r="S37" i="81" s="1"/>
  <c r="V37" i="81"/>
  <c r="U37" i="81"/>
  <c r="T39" i="81"/>
  <c r="S39" i="81" s="1"/>
  <c r="V39" i="81"/>
  <c r="U39" i="81"/>
  <c r="T40" i="81"/>
  <c r="S40" i="81" s="1"/>
  <c r="V40" i="81"/>
  <c r="U40" i="81"/>
  <c r="T41" i="81"/>
  <c r="S41" i="81" s="1"/>
  <c r="V41" i="81"/>
  <c r="U41" i="81"/>
  <c r="L42" i="81"/>
  <c r="T42" i="81" s="1"/>
  <c r="S42" i="81" s="1"/>
  <c r="T43" i="81"/>
  <c r="S43" i="81" s="1"/>
  <c r="V43" i="81"/>
  <c r="U43" i="81"/>
  <c r="T44" i="81"/>
  <c r="S44" i="81" s="1"/>
  <c r="V44" i="81"/>
  <c r="U44" i="81"/>
  <c r="T45" i="81"/>
  <c r="S45" i="81" s="1"/>
  <c r="V45" i="81"/>
  <c r="U45" i="81"/>
  <c r="V46" i="81"/>
  <c r="T47" i="81"/>
  <c r="S47" i="81" s="1"/>
  <c r="V47" i="81"/>
  <c r="U47" i="81"/>
  <c r="T48" i="81"/>
  <c r="S48" i="81" s="1"/>
  <c r="V48" i="81"/>
  <c r="U48" i="81"/>
  <c r="G48" i="80"/>
  <c r="K48" i="80" s="1"/>
  <c r="L48" i="80" s="1"/>
  <c r="T48" i="80" s="1"/>
  <c r="S48" i="80" s="1"/>
  <c r="G47" i="80"/>
  <c r="K47" i="80" s="1"/>
  <c r="L47" i="80" s="1"/>
  <c r="G46" i="80"/>
  <c r="K46" i="80" s="1"/>
  <c r="L46" i="80" s="1"/>
  <c r="G45" i="80"/>
  <c r="K45" i="80" s="1"/>
  <c r="L45" i="80" s="1"/>
  <c r="T45" i="80" s="1"/>
  <c r="S45" i="80" s="1"/>
  <c r="G44" i="80"/>
  <c r="K44" i="80" s="1"/>
  <c r="L44" i="80" s="1"/>
  <c r="T44" i="80" s="1"/>
  <c r="S44" i="80" s="1"/>
  <c r="G43" i="80"/>
  <c r="K43" i="80" s="1"/>
  <c r="L43" i="80" s="1"/>
  <c r="G42" i="80"/>
  <c r="G41" i="80"/>
  <c r="K41" i="80" s="1"/>
  <c r="L41" i="80" s="1"/>
  <c r="G40" i="80"/>
  <c r="K40" i="80" s="1"/>
  <c r="L40" i="80" s="1"/>
  <c r="T40" i="80" s="1"/>
  <c r="S40" i="80" s="1"/>
  <c r="G39" i="80"/>
  <c r="K39" i="80" s="1"/>
  <c r="L39" i="80" s="1"/>
  <c r="G38" i="80"/>
  <c r="K38" i="80" s="1"/>
  <c r="L38" i="80" s="1"/>
  <c r="G37" i="80"/>
  <c r="K37" i="80" s="1"/>
  <c r="L37" i="80" s="1"/>
  <c r="G36" i="80"/>
  <c r="K36" i="80" s="1"/>
  <c r="L36" i="80" s="1"/>
  <c r="T36" i="80" s="1"/>
  <c r="S36" i="80" s="1"/>
  <c r="G35" i="80"/>
  <c r="K35" i="80" s="1"/>
  <c r="L35" i="80" s="1"/>
  <c r="G34" i="80"/>
  <c r="K34" i="80" s="1"/>
  <c r="L34" i="80" s="1"/>
  <c r="G33" i="80"/>
  <c r="K33" i="80" s="1"/>
  <c r="L33" i="80" s="1"/>
  <c r="G32" i="80"/>
  <c r="K32" i="80" s="1"/>
  <c r="L32" i="80" s="1"/>
  <c r="T32" i="80" s="1"/>
  <c r="S32" i="80" s="1"/>
  <c r="G31" i="80"/>
  <c r="K31" i="80" s="1"/>
  <c r="L31" i="80" s="1"/>
  <c r="G30" i="80"/>
  <c r="K30" i="80" s="1"/>
  <c r="L30" i="80" s="1"/>
  <c r="G29" i="80"/>
  <c r="K29" i="80" s="1"/>
  <c r="L29" i="80" s="1"/>
  <c r="G28" i="80"/>
  <c r="K28" i="80" s="1"/>
  <c r="L28" i="80" s="1"/>
  <c r="T28" i="80" s="1"/>
  <c r="S28" i="80" s="1"/>
  <c r="G27" i="80"/>
  <c r="K27" i="80" s="1"/>
  <c r="L27" i="80" s="1"/>
  <c r="G26" i="80"/>
  <c r="K26" i="80" s="1"/>
  <c r="L26" i="80" s="1"/>
  <c r="G25" i="80"/>
  <c r="K25" i="80" s="1"/>
  <c r="L25" i="80" s="1"/>
  <c r="G24" i="80"/>
  <c r="K24" i="80" s="1"/>
  <c r="L24" i="80" s="1"/>
  <c r="T24" i="80" s="1"/>
  <c r="S24" i="80" s="1"/>
  <c r="G23" i="80"/>
  <c r="K23" i="80" s="1"/>
  <c r="L23" i="80" s="1"/>
  <c r="G22" i="80"/>
  <c r="K22" i="80" s="1"/>
  <c r="L22" i="80" s="1"/>
  <c r="G21" i="80"/>
  <c r="K21" i="80" s="1"/>
  <c r="L21" i="80" s="1"/>
  <c r="G20" i="80"/>
  <c r="K20" i="80" s="1"/>
  <c r="L20" i="80" s="1"/>
  <c r="T20" i="80" s="1"/>
  <c r="S20" i="80" s="1"/>
  <c r="G19" i="80"/>
  <c r="K19" i="80" s="1"/>
  <c r="L19" i="80" s="1"/>
  <c r="T19" i="80" s="1"/>
  <c r="S19" i="80" s="1"/>
  <c r="G18" i="80"/>
  <c r="H48" i="80"/>
  <c r="H47" i="80"/>
  <c r="H46" i="80"/>
  <c r="H45" i="80"/>
  <c r="H44" i="80"/>
  <c r="H43" i="80"/>
  <c r="H42" i="80"/>
  <c r="H41" i="80"/>
  <c r="H40" i="80"/>
  <c r="H39" i="80"/>
  <c r="H38" i="80"/>
  <c r="H37" i="80"/>
  <c r="H36" i="80"/>
  <c r="H35" i="80"/>
  <c r="H34" i="80"/>
  <c r="H33" i="80"/>
  <c r="H32" i="80"/>
  <c r="H31" i="80"/>
  <c r="H30" i="80"/>
  <c r="H29" i="80"/>
  <c r="H28" i="80"/>
  <c r="H27" i="80"/>
  <c r="H26" i="80"/>
  <c r="H25" i="80"/>
  <c r="H24" i="80"/>
  <c r="H23" i="80"/>
  <c r="H22" i="80"/>
  <c r="H21" i="80"/>
  <c r="H20" i="80"/>
  <c r="H19" i="80"/>
  <c r="H18" i="80"/>
  <c r="H49" i="80" s="1"/>
  <c r="P2" i="80" s="1"/>
  <c r="R48" i="80"/>
  <c r="R47" i="80"/>
  <c r="R46" i="80"/>
  <c r="R45" i="80"/>
  <c r="R44" i="80"/>
  <c r="R43" i="80"/>
  <c r="R42" i="80"/>
  <c r="K42" i="80" s="1"/>
  <c r="L42" i="80" s="1"/>
  <c r="T42" i="80" s="1"/>
  <c r="S42" i="80" s="1"/>
  <c r="R41" i="80"/>
  <c r="R40" i="80"/>
  <c r="R39" i="80"/>
  <c r="R38" i="80"/>
  <c r="R37" i="80"/>
  <c r="R36" i="80"/>
  <c r="R35" i="80"/>
  <c r="R34" i="80"/>
  <c r="R33" i="80"/>
  <c r="R32" i="80"/>
  <c r="R31" i="80"/>
  <c r="R30" i="80"/>
  <c r="R29" i="80"/>
  <c r="R28" i="80"/>
  <c r="R27" i="80"/>
  <c r="R26" i="80"/>
  <c r="R25" i="80"/>
  <c r="R24" i="80"/>
  <c r="R23" i="80"/>
  <c r="R22" i="80"/>
  <c r="R21" i="80"/>
  <c r="R20" i="80"/>
  <c r="R19" i="80"/>
  <c r="R18" i="80"/>
  <c r="R49" i="80" s="1"/>
  <c r="J49" i="80"/>
  <c r="V19" i="80"/>
  <c r="U19" i="80"/>
  <c r="T21" i="80"/>
  <c r="S21" i="80" s="1"/>
  <c r="T22" i="80"/>
  <c r="S22" i="80" s="1"/>
  <c r="V22" i="80"/>
  <c r="U22" i="80"/>
  <c r="T23" i="80"/>
  <c r="S23" i="80" s="1"/>
  <c r="V23" i="80"/>
  <c r="U23" i="80"/>
  <c r="T25" i="80"/>
  <c r="S25" i="80" s="1"/>
  <c r="T26" i="80"/>
  <c r="S26" i="80" s="1"/>
  <c r="V26" i="80"/>
  <c r="U26" i="80"/>
  <c r="T27" i="80"/>
  <c r="S27" i="80" s="1"/>
  <c r="V27" i="80"/>
  <c r="U27" i="80"/>
  <c r="T29" i="80"/>
  <c r="S29" i="80" s="1"/>
  <c r="T30" i="80"/>
  <c r="S30" i="80" s="1"/>
  <c r="V30" i="80"/>
  <c r="U30" i="80"/>
  <c r="T31" i="80"/>
  <c r="S31" i="80" s="1"/>
  <c r="V31" i="80"/>
  <c r="U31" i="80"/>
  <c r="T33" i="80"/>
  <c r="S33" i="80" s="1"/>
  <c r="T34" i="80"/>
  <c r="S34" i="80" s="1"/>
  <c r="V34" i="80"/>
  <c r="U34" i="80"/>
  <c r="T35" i="80"/>
  <c r="S35" i="80" s="1"/>
  <c r="V35" i="80"/>
  <c r="U35" i="80"/>
  <c r="T37" i="80"/>
  <c r="S37" i="80" s="1"/>
  <c r="T38" i="80"/>
  <c r="S38" i="80" s="1"/>
  <c r="V38" i="80"/>
  <c r="U38" i="80"/>
  <c r="T39" i="80"/>
  <c r="S39" i="80" s="1"/>
  <c r="V39" i="80"/>
  <c r="U39" i="80"/>
  <c r="T41" i="80"/>
  <c r="S41" i="80" s="1"/>
  <c r="T43" i="80"/>
  <c r="S43" i="80" s="1"/>
  <c r="V43" i="80"/>
  <c r="U43" i="80"/>
  <c r="V44" i="80"/>
  <c r="T46" i="80"/>
  <c r="S46" i="80" s="1"/>
  <c r="V46" i="80"/>
  <c r="U46" i="80"/>
  <c r="T47" i="80"/>
  <c r="S47" i="80" s="1"/>
  <c r="V47" i="80"/>
  <c r="U47" i="80"/>
  <c r="V48" i="80"/>
  <c r="G48" i="79"/>
  <c r="K48" i="79" s="1"/>
  <c r="L48" i="79" s="1"/>
  <c r="G47" i="79"/>
  <c r="K47" i="79" s="1"/>
  <c r="L47" i="79" s="1"/>
  <c r="G46" i="79"/>
  <c r="K46" i="79" s="1"/>
  <c r="L46" i="79" s="1"/>
  <c r="T46" i="79" s="1"/>
  <c r="S46" i="79" s="1"/>
  <c r="G45" i="79"/>
  <c r="K45" i="79" s="1"/>
  <c r="L45" i="79" s="1"/>
  <c r="G44" i="79"/>
  <c r="K44" i="79" s="1"/>
  <c r="L44" i="79" s="1"/>
  <c r="G43" i="79"/>
  <c r="K43" i="79" s="1"/>
  <c r="L43" i="79" s="1"/>
  <c r="G42" i="79"/>
  <c r="G41" i="79"/>
  <c r="K41" i="79" s="1"/>
  <c r="L41" i="79" s="1"/>
  <c r="G40" i="79"/>
  <c r="K40" i="79" s="1"/>
  <c r="L40" i="79" s="1"/>
  <c r="G39" i="79"/>
  <c r="K39" i="79" s="1"/>
  <c r="L39" i="79" s="1"/>
  <c r="G38" i="79"/>
  <c r="K38" i="79" s="1"/>
  <c r="L38" i="79" s="1"/>
  <c r="T38" i="79" s="1"/>
  <c r="S38" i="79" s="1"/>
  <c r="G37" i="79"/>
  <c r="K37" i="79" s="1"/>
  <c r="L37" i="79" s="1"/>
  <c r="G36" i="79"/>
  <c r="K36" i="79" s="1"/>
  <c r="L36" i="79" s="1"/>
  <c r="G35" i="79"/>
  <c r="K35" i="79" s="1"/>
  <c r="L35" i="79" s="1"/>
  <c r="G34" i="79"/>
  <c r="K34" i="79" s="1"/>
  <c r="L34" i="79" s="1"/>
  <c r="T34" i="79" s="1"/>
  <c r="S34" i="79" s="1"/>
  <c r="G33" i="79"/>
  <c r="K33" i="79" s="1"/>
  <c r="L33" i="79" s="1"/>
  <c r="G32" i="79"/>
  <c r="K32" i="79" s="1"/>
  <c r="L32" i="79" s="1"/>
  <c r="G31" i="79"/>
  <c r="K31" i="79" s="1"/>
  <c r="L31" i="79" s="1"/>
  <c r="G30" i="79"/>
  <c r="K30" i="79" s="1"/>
  <c r="L30" i="79" s="1"/>
  <c r="T30" i="79" s="1"/>
  <c r="S30" i="79" s="1"/>
  <c r="G29" i="79"/>
  <c r="K29" i="79" s="1"/>
  <c r="L29" i="79" s="1"/>
  <c r="G28" i="79"/>
  <c r="K28" i="79" s="1"/>
  <c r="L28" i="79" s="1"/>
  <c r="G27" i="79"/>
  <c r="K27" i="79" s="1"/>
  <c r="L27" i="79" s="1"/>
  <c r="G26" i="79"/>
  <c r="K26" i="79" s="1"/>
  <c r="L26" i="79" s="1"/>
  <c r="T26" i="79" s="1"/>
  <c r="S26" i="79" s="1"/>
  <c r="G25" i="79"/>
  <c r="K25" i="79" s="1"/>
  <c r="L25" i="79" s="1"/>
  <c r="G24" i="79"/>
  <c r="K24" i="79" s="1"/>
  <c r="L24" i="79" s="1"/>
  <c r="G23" i="79"/>
  <c r="K23" i="79" s="1"/>
  <c r="L23" i="79" s="1"/>
  <c r="G22" i="79"/>
  <c r="K22" i="79" s="1"/>
  <c r="L22" i="79" s="1"/>
  <c r="T22" i="79" s="1"/>
  <c r="S22" i="79" s="1"/>
  <c r="G21" i="79"/>
  <c r="K21" i="79" s="1"/>
  <c r="L21" i="79" s="1"/>
  <c r="G20" i="79"/>
  <c r="K20" i="79" s="1"/>
  <c r="L20" i="79" s="1"/>
  <c r="T20" i="79" s="1"/>
  <c r="S20" i="79" s="1"/>
  <c r="G19" i="79"/>
  <c r="K19" i="79" s="1"/>
  <c r="L19" i="79" s="1"/>
  <c r="G18" i="79"/>
  <c r="H48" i="79"/>
  <c r="H47" i="79"/>
  <c r="H46" i="79"/>
  <c r="H45" i="79"/>
  <c r="H44" i="79"/>
  <c r="H43" i="79"/>
  <c r="H42" i="79"/>
  <c r="H41" i="79"/>
  <c r="H40" i="79"/>
  <c r="H39" i="79"/>
  <c r="H38" i="79"/>
  <c r="H37" i="79"/>
  <c r="H36" i="79"/>
  <c r="H35" i="79"/>
  <c r="H34" i="79"/>
  <c r="H33" i="79"/>
  <c r="H32" i="79"/>
  <c r="H31" i="79"/>
  <c r="H30" i="79"/>
  <c r="H29" i="79"/>
  <c r="H28" i="79"/>
  <c r="H27" i="79"/>
  <c r="H26" i="79"/>
  <c r="H25" i="79"/>
  <c r="H24" i="79"/>
  <c r="H23" i="79"/>
  <c r="H22" i="79"/>
  <c r="H21" i="79"/>
  <c r="H20" i="79"/>
  <c r="H19" i="79"/>
  <c r="H18" i="79"/>
  <c r="H49" i="79" s="1"/>
  <c r="P2" i="79" s="1"/>
  <c r="R48" i="79"/>
  <c r="R47" i="79"/>
  <c r="R46" i="79"/>
  <c r="R45" i="79"/>
  <c r="R44" i="79"/>
  <c r="R43" i="79"/>
  <c r="R42" i="79"/>
  <c r="K42" i="79" s="1"/>
  <c r="R41" i="79"/>
  <c r="R40" i="79"/>
  <c r="R39" i="79"/>
  <c r="R38" i="79"/>
  <c r="R37" i="79"/>
  <c r="R36" i="79"/>
  <c r="R35" i="79"/>
  <c r="R34" i="79"/>
  <c r="R33" i="79"/>
  <c r="R32" i="79"/>
  <c r="R31" i="79"/>
  <c r="R30" i="79"/>
  <c r="R29" i="79"/>
  <c r="R28" i="79"/>
  <c r="R27" i="79"/>
  <c r="R26" i="79"/>
  <c r="R25" i="79"/>
  <c r="R24" i="79"/>
  <c r="R23" i="79"/>
  <c r="R22" i="79"/>
  <c r="R21" i="79"/>
  <c r="R20" i="79"/>
  <c r="R19" i="79"/>
  <c r="R18" i="79"/>
  <c r="R49" i="79" s="1"/>
  <c r="J49" i="79"/>
  <c r="T19" i="79"/>
  <c r="S19" i="79" s="1"/>
  <c r="V19" i="79"/>
  <c r="U19" i="79"/>
  <c r="V20" i="79"/>
  <c r="U20" i="79"/>
  <c r="T21" i="79"/>
  <c r="S21" i="79" s="1"/>
  <c r="V21" i="79"/>
  <c r="U21" i="79"/>
  <c r="T23" i="79"/>
  <c r="S23" i="79" s="1"/>
  <c r="V23" i="79"/>
  <c r="U23" i="79"/>
  <c r="T24" i="79"/>
  <c r="S24" i="79" s="1"/>
  <c r="V24" i="79"/>
  <c r="U24" i="79"/>
  <c r="T25" i="79"/>
  <c r="S25" i="79" s="1"/>
  <c r="V25" i="79"/>
  <c r="U25" i="79"/>
  <c r="T27" i="79"/>
  <c r="S27" i="79" s="1"/>
  <c r="V27" i="79"/>
  <c r="U27" i="79"/>
  <c r="T28" i="79"/>
  <c r="S28" i="79" s="1"/>
  <c r="V28" i="79"/>
  <c r="U28" i="79"/>
  <c r="T29" i="79"/>
  <c r="S29" i="79" s="1"/>
  <c r="V29" i="79"/>
  <c r="U29" i="79"/>
  <c r="T31" i="79"/>
  <c r="S31" i="79" s="1"/>
  <c r="V31" i="79"/>
  <c r="U31" i="79"/>
  <c r="T32" i="79"/>
  <c r="S32" i="79" s="1"/>
  <c r="V32" i="79"/>
  <c r="U32" i="79"/>
  <c r="T33" i="79"/>
  <c r="S33" i="79" s="1"/>
  <c r="V33" i="79"/>
  <c r="U33" i="79"/>
  <c r="T35" i="79"/>
  <c r="S35" i="79" s="1"/>
  <c r="V35" i="79"/>
  <c r="U35" i="79"/>
  <c r="T36" i="79"/>
  <c r="S36" i="79" s="1"/>
  <c r="V36" i="79"/>
  <c r="U36" i="79"/>
  <c r="T37" i="79"/>
  <c r="S37" i="79" s="1"/>
  <c r="V37" i="79"/>
  <c r="U37" i="79"/>
  <c r="T39" i="79"/>
  <c r="S39" i="79" s="1"/>
  <c r="V39" i="79"/>
  <c r="U39" i="79"/>
  <c r="T40" i="79"/>
  <c r="S40" i="79" s="1"/>
  <c r="V40" i="79"/>
  <c r="U40" i="79"/>
  <c r="T41" i="79"/>
  <c r="S41" i="79" s="1"/>
  <c r="V41" i="79"/>
  <c r="U41" i="79"/>
  <c r="L42" i="79"/>
  <c r="T42" i="79" s="1"/>
  <c r="S42" i="79" s="1"/>
  <c r="T43" i="79"/>
  <c r="S43" i="79" s="1"/>
  <c r="V43" i="79"/>
  <c r="U43" i="79"/>
  <c r="T44" i="79"/>
  <c r="S44" i="79" s="1"/>
  <c r="V44" i="79"/>
  <c r="U44" i="79"/>
  <c r="T45" i="79"/>
  <c r="S45" i="79" s="1"/>
  <c r="V45" i="79"/>
  <c r="U45" i="79"/>
  <c r="V46" i="79"/>
  <c r="T47" i="79"/>
  <c r="S47" i="79" s="1"/>
  <c r="V47" i="79"/>
  <c r="U47" i="79"/>
  <c r="T48" i="79"/>
  <c r="S48" i="79" s="1"/>
  <c r="V48" i="79"/>
  <c r="U48" i="79"/>
  <c r="G48" i="78"/>
  <c r="K48" i="78" s="1"/>
  <c r="L48" i="78" s="1"/>
  <c r="T48" i="78" s="1"/>
  <c r="S48" i="78" s="1"/>
  <c r="G47" i="78"/>
  <c r="K47" i="78" s="1"/>
  <c r="L47" i="78" s="1"/>
  <c r="G46" i="78"/>
  <c r="K46" i="78" s="1"/>
  <c r="L46" i="78" s="1"/>
  <c r="G45" i="78"/>
  <c r="K45" i="78" s="1"/>
  <c r="L45" i="78" s="1"/>
  <c r="G44" i="78"/>
  <c r="K44" i="78" s="1"/>
  <c r="L44" i="78" s="1"/>
  <c r="T44" i="78" s="1"/>
  <c r="S44" i="78" s="1"/>
  <c r="G43" i="78"/>
  <c r="K43" i="78" s="1"/>
  <c r="L43" i="78" s="1"/>
  <c r="G42" i="78"/>
  <c r="G41" i="78"/>
  <c r="K41" i="78" s="1"/>
  <c r="L41" i="78" s="1"/>
  <c r="G40" i="78"/>
  <c r="K40" i="78" s="1"/>
  <c r="L40" i="78" s="1"/>
  <c r="T40" i="78" s="1"/>
  <c r="S40" i="78" s="1"/>
  <c r="G39" i="78"/>
  <c r="K39" i="78" s="1"/>
  <c r="L39" i="78" s="1"/>
  <c r="G38" i="78"/>
  <c r="K38" i="78" s="1"/>
  <c r="L38" i="78" s="1"/>
  <c r="G37" i="78"/>
  <c r="K37" i="78" s="1"/>
  <c r="L37" i="78" s="1"/>
  <c r="G36" i="78"/>
  <c r="K36" i="78" s="1"/>
  <c r="L36" i="78" s="1"/>
  <c r="T36" i="78" s="1"/>
  <c r="S36" i="78" s="1"/>
  <c r="G35" i="78"/>
  <c r="K35" i="78" s="1"/>
  <c r="L35" i="78" s="1"/>
  <c r="G34" i="78"/>
  <c r="K34" i="78" s="1"/>
  <c r="L34" i="78" s="1"/>
  <c r="G33" i="78"/>
  <c r="K33" i="78" s="1"/>
  <c r="L33" i="78" s="1"/>
  <c r="G32" i="78"/>
  <c r="K32" i="78" s="1"/>
  <c r="L32" i="78" s="1"/>
  <c r="T32" i="78" s="1"/>
  <c r="S32" i="78" s="1"/>
  <c r="G31" i="78"/>
  <c r="K31" i="78" s="1"/>
  <c r="L31" i="78" s="1"/>
  <c r="G30" i="78"/>
  <c r="K30" i="78" s="1"/>
  <c r="L30" i="78" s="1"/>
  <c r="G29" i="78"/>
  <c r="K29" i="78" s="1"/>
  <c r="L29" i="78" s="1"/>
  <c r="G28" i="78"/>
  <c r="K28" i="78" s="1"/>
  <c r="L28" i="78" s="1"/>
  <c r="T28" i="78" s="1"/>
  <c r="S28" i="78" s="1"/>
  <c r="G27" i="78"/>
  <c r="K27" i="78" s="1"/>
  <c r="L27" i="78" s="1"/>
  <c r="G26" i="78"/>
  <c r="K26" i="78" s="1"/>
  <c r="L26" i="78" s="1"/>
  <c r="G25" i="78"/>
  <c r="K25" i="78" s="1"/>
  <c r="L25" i="78" s="1"/>
  <c r="G24" i="78"/>
  <c r="K24" i="78" s="1"/>
  <c r="L24" i="78" s="1"/>
  <c r="T24" i="78" s="1"/>
  <c r="S24" i="78" s="1"/>
  <c r="G23" i="78"/>
  <c r="K23" i="78" s="1"/>
  <c r="L23" i="78" s="1"/>
  <c r="G22" i="78"/>
  <c r="K22" i="78" s="1"/>
  <c r="L22" i="78" s="1"/>
  <c r="T22" i="78" s="1"/>
  <c r="S22" i="78" s="1"/>
  <c r="G21" i="78"/>
  <c r="K21" i="78" s="1"/>
  <c r="L21" i="78" s="1"/>
  <c r="G20" i="78"/>
  <c r="K20" i="78" s="1"/>
  <c r="L20" i="78" s="1"/>
  <c r="T20" i="78" s="1"/>
  <c r="S20" i="78" s="1"/>
  <c r="G19" i="78"/>
  <c r="K19" i="78" s="1"/>
  <c r="L19" i="78" s="1"/>
  <c r="G18" i="78"/>
  <c r="H48" i="78"/>
  <c r="H47" i="78"/>
  <c r="H46" i="78"/>
  <c r="H45" i="78"/>
  <c r="H44" i="78"/>
  <c r="H43" i="78"/>
  <c r="H42" i="78"/>
  <c r="H41" i="78"/>
  <c r="H40" i="78"/>
  <c r="H39" i="78"/>
  <c r="H38" i="78"/>
  <c r="H37" i="78"/>
  <c r="H36" i="78"/>
  <c r="H35" i="78"/>
  <c r="H34" i="78"/>
  <c r="H33" i="78"/>
  <c r="H32" i="78"/>
  <c r="H31" i="78"/>
  <c r="H30" i="78"/>
  <c r="H29" i="78"/>
  <c r="H28" i="78"/>
  <c r="H27" i="78"/>
  <c r="H26" i="78"/>
  <c r="H25" i="78"/>
  <c r="H24" i="78"/>
  <c r="H23" i="78"/>
  <c r="H22" i="78"/>
  <c r="H21" i="78"/>
  <c r="H20" i="78"/>
  <c r="H19" i="78"/>
  <c r="H18" i="78"/>
  <c r="H49" i="78" s="1"/>
  <c r="P2" i="78" s="1"/>
  <c r="R48" i="78"/>
  <c r="R47" i="78"/>
  <c r="R46" i="78"/>
  <c r="R45" i="78"/>
  <c r="R44" i="78"/>
  <c r="R43" i="78"/>
  <c r="R42" i="78"/>
  <c r="K42" i="78" s="1"/>
  <c r="L42" i="78" s="1"/>
  <c r="T42" i="78" s="1"/>
  <c r="S42" i="78" s="1"/>
  <c r="R41" i="78"/>
  <c r="R40" i="78"/>
  <c r="R39" i="78"/>
  <c r="R38" i="78"/>
  <c r="R37" i="78"/>
  <c r="R36" i="78"/>
  <c r="R35" i="78"/>
  <c r="R34" i="78"/>
  <c r="R33" i="78"/>
  <c r="R32" i="78"/>
  <c r="R31" i="78"/>
  <c r="R30" i="78"/>
  <c r="R29" i="78"/>
  <c r="R28" i="78"/>
  <c r="R27" i="78"/>
  <c r="R26" i="78"/>
  <c r="R25" i="78"/>
  <c r="R24" i="78"/>
  <c r="R23" i="78"/>
  <c r="R22" i="78"/>
  <c r="R21" i="78"/>
  <c r="R20" i="78"/>
  <c r="R19" i="78"/>
  <c r="R18" i="78"/>
  <c r="R49" i="78" s="1"/>
  <c r="J49" i="78"/>
  <c r="T19" i="78"/>
  <c r="S19" i="78" s="1"/>
  <c r="V19" i="78"/>
  <c r="U19" i="78"/>
  <c r="T21" i="78"/>
  <c r="S21" i="78" s="1"/>
  <c r="V21" i="78"/>
  <c r="U21" i="78"/>
  <c r="V22" i="78"/>
  <c r="T23" i="78"/>
  <c r="S23" i="78" s="1"/>
  <c r="V23" i="78"/>
  <c r="U23" i="78"/>
  <c r="T25" i="78"/>
  <c r="S25" i="78" s="1"/>
  <c r="V25" i="78"/>
  <c r="U25" i="78"/>
  <c r="T26" i="78"/>
  <c r="S26" i="78" s="1"/>
  <c r="V26" i="78"/>
  <c r="U26" i="78"/>
  <c r="T27" i="78"/>
  <c r="S27" i="78" s="1"/>
  <c r="V27" i="78"/>
  <c r="U27" i="78"/>
  <c r="T29" i="78"/>
  <c r="S29" i="78" s="1"/>
  <c r="V29" i="78"/>
  <c r="U29" i="78"/>
  <c r="T30" i="78"/>
  <c r="S30" i="78" s="1"/>
  <c r="V30" i="78"/>
  <c r="U30" i="78"/>
  <c r="T31" i="78"/>
  <c r="S31" i="78" s="1"/>
  <c r="V31" i="78"/>
  <c r="U31" i="78"/>
  <c r="T33" i="78"/>
  <c r="S33" i="78" s="1"/>
  <c r="V33" i="78"/>
  <c r="U33" i="78"/>
  <c r="T34" i="78"/>
  <c r="S34" i="78" s="1"/>
  <c r="V34" i="78"/>
  <c r="U34" i="78"/>
  <c r="T35" i="78"/>
  <c r="S35" i="78" s="1"/>
  <c r="V35" i="78"/>
  <c r="U35" i="78"/>
  <c r="T37" i="78"/>
  <c r="S37" i="78" s="1"/>
  <c r="V37" i="78"/>
  <c r="U37" i="78"/>
  <c r="T38" i="78"/>
  <c r="S38" i="78" s="1"/>
  <c r="V38" i="78"/>
  <c r="U38" i="78"/>
  <c r="T39" i="78"/>
  <c r="S39" i="78" s="1"/>
  <c r="V39" i="78"/>
  <c r="U39" i="78"/>
  <c r="T41" i="78"/>
  <c r="S41" i="78" s="1"/>
  <c r="V41" i="78"/>
  <c r="U41" i="78"/>
  <c r="T43" i="78"/>
  <c r="S43" i="78" s="1"/>
  <c r="V43" i="78"/>
  <c r="U43" i="78"/>
  <c r="V44" i="78"/>
  <c r="T45" i="78"/>
  <c r="S45" i="78" s="1"/>
  <c r="V45" i="78"/>
  <c r="U45" i="78"/>
  <c r="T46" i="78"/>
  <c r="S46" i="78" s="1"/>
  <c r="V46" i="78"/>
  <c r="U46" i="78"/>
  <c r="T47" i="78"/>
  <c r="S47" i="78" s="1"/>
  <c r="V47" i="78"/>
  <c r="U47" i="78"/>
  <c r="V48" i="78"/>
  <c r="G48" i="77"/>
  <c r="K48" i="77" s="1"/>
  <c r="L48" i="77" s="1"/>
  <c r="G47" i="77"/>
  <c r="K47" i="77" s="1"/>
  <c r="L47" i="77" s="1"/>
  <c r="T47" i="77" s="1"/>
  <c r="S47" i="77" s="1"/>
  <c r="G46" i="77"/>
  <c r="K46" i="77" s="1"/>
  <c r="L46" i="77" s="1"/>
  <c r="T46" i="77" s="1"/>
  <c r="S46" i="77" s="1"/>
  <c r="G45" i="77"/>
  <c r="K45" i="77" s="1"/>
  <c r="L45" i="77" s="1"/>
  <c r="G44" i="77"/>
  <c r="K44" i="77" s="1"/>
  <c r="L44" i="77" s="1"/>
  <c r="G43" i="77"/>
  <c r="K43" i="77" s="1"/>
  <c r="L43" i="77" s="1"/>
  <c r="T43" i="77" s="1"/>
  <c r="S43" i="77" s="1"/>
  <c r="G42" i="77"/>
  <c r="G41" i="77"/>
  <c r="K41" i="77" s="1"/>
  <c r="L41" i="77" s="1"/>
  <c r="G40" i="77"/>
  <c r="K40" i="77" s="1"/>
  <c r="L40" i="77" s="1"/>
  <c r="G39" i="77"/>
  <c r="K39" i="77" s="1"/>
  <c r="L39" i="77" s="1"/>
  <c r="G38" i="77"/>
  <c r="K38" i="77" s="1"/>
  <c r="L38" i="77" s="1"/>
  <c r="T38" i="77" s="1"/>
  <c r="S38" i="77" s="1"/>
  <c r="G37" i="77"/>
  <c r="K37" i="77" s="1"/>
  <c r="L37" i="77" s="1"/>
  <c r="G36" i="77"/>
  <c r="K36" i="77" s="1"/>
  <c r="L36" i="77" s="1"/>
  <c r="G35" i="77"/>
  <c r="K35" i="77" s="1"/>
  <c r="L35" i="77" s="1"/>
  <c r="G34" i="77"/>
  <c r="K34" i="77" s="1"/>
  <c r="L34" i="77" s="1"/>
  <c r="T34" i="77" s="1"/>
  <c r="S34" i="77" s="1"/>
  <c r="G33" i="77"/>
  <c r="K33" i="77" s="1"/>
  <c r="L33" i="77" s="1"/>
  <c r="G32" i="77"/>
  <c r="K32" i="77" s="1"/>
  <c r="L32" i="77" s="1"/>
  <c r="G31" i="77"/>
  <c r="K31" i="77" s="1"/>
  <c r="L31" i="77" s="1"/>
  <c r="G30" i="77"/>
  <c r="K30" i="77" s="1"/>
  <c r="L30" i="77" s="1"/>
  <c r="T30" i="77" s="1"/>
  <c r="S30" i="77" s="1"/>
  <c r="G29" i="77"/>
  <c r="K29" i="77" s="1"/>
  <c r="L29" i="77" s="1"/>
  <c r="G28" i="77"/>
  <c r="K28" i="77" s="1"/>
  <c r="L28" i="77" s="1"/>
  <c r="G27" i="77"/>
  <c r="K27" i="77" s="1"/>
  <c r="L27" i="77" s="1"/>
  <c r="G26" i="77"/>
  <c r="K26" i="77" s="1"/>
  <c r="L26" i="77" s="1"/>
  <c r="T26" i="77" s="1"/>
  <c r="S26" i="77" s="1"/>
  <c r="G25" i="77"/>
  <c r="K25" i="77" s="1"/>
  <c r="L25" i="77" s="1"/>
  <c r="G24" i="77"/>
  <c r="K24" i="77" s="1"/>
  <c r="L24" i="77" s="1"/>
  <c r="G23" i="77"/>
  <c r="K23" i="77" s="1"/>
  <c r="L23" i="77" s="1"/>
  <c r="G22" i="77"/>
  <c r="K22" i="77" s="1"/>
  <c r="L22" i="77" s="1"/>
  <c r="T22" i="77" s="1"/>
  <c r="S22" i="77" s="1"/>
  <c r="G21" i="77"/>
  <c r="K21" i="77" s="1"/>
  <c r="L21" i="77" s="1"/>
  <c r="G20" i="77"/>
  <c r="K20" i="77" s="1"/>
  <c r="L20" i="77" s="1"/>
  <c r="G19" i="77"/>
  <c r="K19" i="77" s="1"/>
  <c r="L19" i="77" s="1"/>
  <c r="G18"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49" i="77" s="1"/>
  <c r="P2" i="77" s="1"/>
  <c r="R48" i="77"/>
  <c r="R47" i="77"/>
  <c r="R46" i="77"/>
  <c r="R45" i="77"/>
  <c r="R44" i="77"/>
  <c r="R43" i="77"/>
  <c r="R42" i="77"/>
  <c r="K42" i="77" s="1"/>
  <c r="R41" i="77"/>
  <c r="R40" i="77"/>
  <c r="R39" i="77"/>
  <c r="R38" i="77"/>
  <c r="R37" i="77"/>
  <c r="R36" i="77"/>
  <c r="R35" i="77"/>
  <c r="R34" i="77"/>
  <c r="R33" i="77"/>
  <c r="R32" i="77"/>
  <c r="R31" i="77"/>
  <c r="R30" i="77"/>
  <c r="R29" i="77"/>
  <c r="R28" i="77"/>
  <c r="R27" i="77"/>
  <c r="R26" i="77"/>
  <c r="R25" i="77"/>
  <c r="R24" i="77"/>
  <c r="R23" i="77"/>
  <c r="R22" i="77"/>
  <c r="R21" i="77"/>
  <c r="R20" i="77"/>
  <c r="R19" i="77"/>
  <c r="R18" i="77"/>
  <c r="R49" i="77" s="1"/>
  <c r="J49" i="77"/>
  <c r="T19" i="77"/>
  <c r="S19" i="77" s="1"/>
  <c r="T20" i="77"/>
  <c r="S20" i="77" s="1"/>
  <c r="V20" i="77"/>
  <c r="U20" i="77"/>
  <c r="T21" i="77"/>
  <c r="S21" i="77" s="1"/>
  <c r="V21" i="77"/>
  <c r="U21" i="77"/>
  <c r="T23" i="77"/>
  <c r="S23" i="77" s="1"/>
  <c r="T24" i="77"/>
  <c r="S24" i="77" s="1"/>
  <c r="V24" i="77"/>
  <c r="U24" i="77"/>
  <c r="T25" i="77"/>
  <c r="S25" i="77" s="1"/>
  <c r="V25" i="77"/>
  <c r="U25" i="77"/>
  <c r="T27" i="77"/>
  <c r="S27" i="77" s="1"/>
  <c r="T28" i="77"/>
  <c r="S28" i="77" s="1"/>
  <c r="V28" i="77"/>
  <c r="U28" i="77"/>
  <c r="T29" i="77"/>
  <c r="S29" i="77" s="1"/>
  <c r="V29" i="77"/>
  <c r="U29" i="77"/>
  <c r="T31" i="77"/>
  <c r="S31" i="77" s="1"/>
  <c r="T32" i="77"/>
  <c r="S32" i="77" s="1"/>
  <c r="V32" i="77"/>
  <c r="U32" i="77"/>
  <c r="T33" i="77"/>
  <c r="S33" i="77" s="1"/>
  <c r="V33" i="77"/>
  <c r="U33" i="77"/>
  <c r="T35" i="77"/>
  <c r="S35" i="77" s="1"/>
  <c r="T36" i="77"/>
  <c r="S36" i="77" s="1"/>
  <c r="V36" i="77"/>
  <c r="U36" i="77"/>
  <c r="T37" i="77"/>
  <c r="S37" i="77" s="1"/>
  <c r="V37" i="77"/>
  <c r="U37" i="77"/>
  <c r="T39" i="77"/>
  <c r="S39" i="77" s="1"/>
  <c r="T40" i="77"/>
  <c r="S40" i="77" s="1"/>
  <c r="V40" i="77"/>
  <c r="U40" i="77"/>
  <c r="T41" i="77"/>
  <c r="S41" i="77" s="1"/>
  <c r="V41" i="77"/>
  <c r="U41" i="77"/>
  <c r="L42" i="77"/>
  <c r="T42" i="77" s="1"/>
  <c r="S42" i="77" s="1"/>
  <c r="V43" i="77"/>
  <c r="U43" i="77"/>
  <c r="T44" i="77"/>
  <c r="S44" i="77" s="1"/>
  <c r="V44" i="77"/>
  <c r="U44" i="77"/>
  <c r="T45" i="77"/>
  <c r="S45" i="77" s="1"/>
  <c r="V45" i="77"/>
  <c r="U45" i="77"/>
  <c r="V46" i="77"/>
  <c r="V47" i="77"/>
  <c r="U47" i="77"/>
  <c r="T48" i="77"/>
  <c r="S48" i="77" s="1"/>
  <c r="V48" i="77"/>
  <c r="U48" i="77"/>
  <c r="G48" i="76"/>
  <c r="K48" i="76" s="1"/>
  <c r="L48" i="76" s="1"/>
  <c r="T48" i="76" s="1"/>
  <c r="S48" i="76" s="1"/>
  <c r="G47" i="76"/>
  <c r="K47" i="76" s="1"/>
  <c r="L47" i="76" s="1"/>
  <c r="G46" i="76"/>
  <c r="K46" i="76" s="1"/>
  <c r="L46" i="76" s="1"/>
  <c r="T46" i="76" s="1"/>
  <c r="S46" i="76" s="1"/>
  <c r="G45" i="76"/>
  <c r="K45" i="76" s="1"/>
  <c r="L45" i="76" s="1"/>
  <c r="T45" i="76" s="1"/>
  <c r="S45" i="76" s="1"/>
  <c r="G44" i="76"/>
  <c r="K44" i="76" s="1"/>
  <c r="L44" i="76" s="1"/>
  <c r="T44" i="76" s="1"/>
  <c r="S44" i="76" s="1"/>
  <c r="G43" i="76"/>
  <c r="K43" i="76" s="1"/>
  <c r="L43" i="76" s="1"/>
  <c r="G42" i="76"/>
  <c r="G41" i="76"/>
  <c r="K41" i="76" s="1"/>
  <c r="L41" i="76" s="1"/>
  <c r="G40" i="76"/>
  <c r="K40" i="76" s="1"/>
  <c r="L40" i="76" s="1"/>
  <c r="T40" i="76" s="1"/>
  <c r="S40" i="76" s="1"/>
  <c r="G39" i="76"/>
  <c r="K39" i="76" s="1"/>
  <c r="L39" i="76" s="1"/>
  <c r="G38" i="76"/>
  <c r="K38" i="76" s="1"/>
  <c r="L38" i="76" s="1"/>
  <c r="G37" i="76"/>
  <c r="K37" i="76" s="1"/>
  <c r="L37" i="76" s="1"/>
  <c r="G36" i="76"/>
  <c r="K36" i="76" s="1"/>
  <c r="L36" i="76" s="1"/>
  <c r="T36" i="76" s="1"/>
  <c r="S36" i="76" s="1"/>
  <c r="G35" i="76"/>
  <c r="K35" i="76" s="1"/>
  <c r="L35" i="76" s="1"/>
  <c r="G34" i="76"/>
  <c r="K34" i="76" s="1"/>
  <c r="L34" i="76" s="1"/>
  <c r="G33" i="76"/>
  <c r="K33" i="76" s="1"/>
  <c r="L33" i="76" s="1"/>
  <c r="G32" i="76"/>
  <c r="K32" i="76" s="1"/>
  <c r="L32" i="76" s="1"/>
  <c r="T32" i="76" s="1"/>
  <c r="S32" i="76" s="1"/>
  <c r="G31" i="76"/>
  <c r="K31" i="76" s="1"/>
  <c r="L31" i="76" s="1"/>
  <c r="G30" i="76"/>
  <c r="K30" i="76" s="1"/>
  <c r="L30" i="76" s="1"/>
  <c r="G29" i="76"/>
  <c r="K29" i="76" s="1"/>
  <c r="L29" i="76" s="1"/>
  <c r="G28" i="76"/>
  <c r="K28" i="76" s="1"/>
  <c r="L28" i="76" s="1"/>
  <c r="T28" i="76" s="1"/>
  <c r="S28" i="76" s="1"/>
  <c r="G27" i="76"/>
  <c r="K27" i="76" s="1"/>
  <c r="L27" i="76" s="1"/>
  <c r="G26" i="76"/>
  <c r="K26" i="76" s="1"/>
  <c r="L26" i="76" s="1"/>
  <c r="G25" i="76"/>
  <c r="K25" i="76" s="1"/>
  <c r="L25" i="76" s="1"/>
  <c r="G24" i="76"/>
  <c r="K24" i="76" s="1"/>
  <c r="L24" i="76" s="1"/>
  <c r="T24" i="76" s="1"/>
  <c r="S24" i="76" s="1"/>
  <c r="G23" i="76"/>
  <c r="K23" i="76" s="1"/>
  <c r="L23" i="76" s="1"/>
  <c r="G22" i="76"/>
  <c r="K22" i="76" s="1"/>
  <c r="L22" i="76" s="1"/>
  <c r="G21" i="76"/>
  <c r="K21" i="76" s="1"/>
  <c r="L21" i="76" s="1"/>
  <c r="G20" i="76"/>
  <c r="K20" i="76" s="1"/>
  <c r="L20" i="76" s="1"/>
  <c r="T20" i="76" s="1"/>
  <c r="S20" i="76" s="1"/>
  <c r="G19" i="76"/>
  <c r="K19" i="76" s="1"/>
  <c r="L19" i="76" s="1"/>
  <c r="G18" i="76"/>
  <c r="H48" i="76"/>
  <c r="H47" i="76"/>
  <c r="H46" i="76"/>
  <c r="H45" i="76"/>
  <c r="H44" i="76"/>
  <c r="H43" i="76"/>
  <c r="H42" i="76"/>
  <c r="H41" i="76"/>
  <c r="H40" i="76"/>
  <c r="H39" i="76"/>
  <c r="H38" i="76"/>
  <c r="H37" i="76"/>
  <c r="H36" i="76"/>
  <c r="H35" i="76"/>
  <c r="H34" i="76"/>
  <c r="H33" i="76"/>
  <c r="H32" i="76"/>
  <c r="H31" i="76"/>
  <c r="H30" i="76"/>
  <c r="H29" i="76"/>
  <c r="H28" i="76"/>
  <c r="H27" i="76"/>
  <c r="H26" i="76"/>
  <c r="H25" i="76"/>
  <c r="H24" i="76"/>
  <c r="H23" i="76"/>
  <c r="H22" i="76"/>
  <c r="H21" i="76"/>
  <c r="H20" i="76"/>
  <c r="H19" i="76"/>
  <c r="H18" i="76"/>
  <c r="H49" i="76" s="1"/>
  <c r="P2" i="76" s="1"/>
  <c r="R48" i="76"/>
  <c r="R47" i="76"/>
  <c r="R46" i="76"/>
  <c r="R45" i="76"/>
  <c r="R44" i="76"/>
  <c r="R43" i="76"/>
  <c r="R42" i="76"/>
  <c r="K42" i="76" s="1"/>
  <c r="L42" i="76" s="1"/>
  <c r="T42" i="76" s="1"/>
  <c r="S42" i="76" s="1"/>
  <c r="R41" i="76"/>
  <c r="R40" i="76"/>
  <c r="R39" i="76"/>
  <c r="R38" i="76"/>
  <c r="R37" i="76"/>
  <c r="R36" i="76"/>
  <c r="R35" i="76"/>
  <c r="R34" i="76"/>
  <c r="R33" i="76"/>
  <c r="R32" i="76"/>
  <c r="R31" i="76"/>
  <c r="R30" i="76"/>
  <c r="R29" i="76"/>
  <c r="R28" i="76"/>
  <c r="R27" i="76"/>
  <c r="R26" i="76"/>
  <c r="R25" i="76"/>
  <c r="R24" i="76"/>
  <c r="R23" i="76"/>
  <c r="R22" i="76"/>
  <c r="R21" i="76"/>
  <c r="R20" i="76"/>
  <c r="R19" i="76"/>
  <c r="R18" i="76"/>
  <c r="R49" i="76" s="1"/>
  <c r="J49" i="76"/>
  <c r="T19" i="76"/>
  <c r="S19" i="76" s="1"/>
  <c r="V19" i="76"/>
  <c r="U19" i="76"/>
  <c r="T21" i="76"/>
  <c r="S21" i="76" s="1"/>
  <c r="T22" i="76"/>
  <c r="S22" i="76" s="1"/>
  <c r="V22" i="76"/>
  <c r="T23" i="76"/>
  <c r="S23" i="76" s="1"/>
  <c r="V23" i="76"/>
  <c r="U23" i="76"/>
  <c r="T25" i="76"/>
  <c r="S25" i="76" s="1"/>
  <c r="T26" i="76"/>
  <c r="S26" i="76" s="1"/>
  <c r="V26" i="76"/>
  <c r="T27" i="76"/>
  <c r="S27" i="76" s="1"/>
  <c r="V27" i="76"/>
  <c r="U27" i="76"/>
  <c r="T29" i="76"/>
  <c r="S29" i="76" s="1"/>
  <c r="T30" i="76"/>
  <c r="S30" i="76" s="1"/>
  <c r="V30" i="76"/>
  <c r="T31" i="76"/>
  <c r="S31" i="76" s="1"/>
  <c r="V31" i="76"/>
  <c r="U31" i="76"/>
  <c r="T33" i="76"/>
  <c r="S33" i="76" s="1"/>
  <c r="T34" i="76"/>
  <c r="S34" i="76" s="1"/>
  <c r="V34" i="76"/>
  <c r="T35" i="76"/>
  <c r="S35" i="76" s="1"/>
  <c r="V35" i="76"/>
  <c r="U35" i="76"/>
  <c r="T37" i="76"/>
  <c r="S37" i="76" s="1"/>
  <c r="T38" i="76"/>
  <c r="S38" i="76" s="1"/>
  <c r="V38" i="76"/>
  <c r="T39" i="76"/>
  <c r="S39" i="76" s="1"/>
  <c r="V39" i="76"/>
  <c r="U39" i="76"/>
  <c r="T41" i="76"/>
  <c r="S41" i="76" s="1"/>
  <c r="T43" i="76"/>
  <c r="S43" i="76" s="1"/>
  <c r="V43" i="76"/>
  <c r="U43" i="76"/>
  <c r="V44" i="76"/>
  <c r="V45" i="76"/>
  <c r="U45" i="76"/>
  <c r="V46" i="76"/>
  <c r="U46" i="76"/>
  <c r="T47" i="76"/>
  <c r="S47" i="76" s="1"/>
  <c r="V47" i="76"/>
  <c r="U47" i="76"/>
  <c r="V48" i="76"/>
  <c r="G48" i="75"/>
  <c r="K48" i="75" s="1"/>
  <c r="L48" i="75" s="1"/>
  <c r="G47" i="75"/>
  <c r="K47" i="75" s="1"/>
  <c r="L47" i="75" s="1"/>
  <c r="T47" i="75" s="1"/>
  <c r="S47" i="75" s="1"/>
  <c r="G46" i="75"/>
  <c r="K46" i="75" s="1"/>
  <c r="L46" i="75" s="1"/>
  <c r="T46" i="75" s="1"/>
  <c r="S46" i="75" s="1"/>
  <c r="G45" i="75"/>
  <c r="K45" i="75" s="1"/>
  <c r="L45" i="75" s="1"/>
  <c r="G44" i="75"/>
  <c r="K44" i="75" s="1"/>
  <c r="L44" i="75" s="1"/>
  <c r="G43" i="75"/>
  <c r="K43" i="75" s="1"/>
  <c r="L43" i="75" s="1"/>
  <c r="T43" i="75" s="1"/>
  <c r="S43" i="75" s="1"/>
  <c r="G42" i="75"/>
  <c r="G41" i="75"/>
  <c r="K41" i="75" s="1"/>
  <c r="L41" i="75" s="1"/>
  <c r="G40" i="75"/>
  <c r="K40" i="75" s="1"/>
  <c r="L40" i="75" s="1"/>
  <c r="G39" i="75"/>
  <c r="K39" i="75" s="1"/>
  <c r="L39" i="75" s="1"/>
  <c r="G38" i="75"/>
  <c r="K38" i="75" s="1"/>
  <c r="L38" i="75" s="1"/>
  <c r="T38" i="75" s="1"/>
  <c r="S38" i="75" s="1"/>
  <c r="G37" i="75"/>
  <c r="K37" i="75" s="1"/>
  <c r="L37" i="75" s="1"/>
  <c r="G36" i="75"/>
  <c r="K36" i="75" s="1"/>
  <c r="L36" i="75" s="1"/>
  <c r="G35" i="75"/>
  <c r="K35" i="75" s="1"/>
  <c r="L35" i="75" s="1"/>
  <c r="G34" i="75"/>
  <c r="K34" i="75" s="1"/>
  <c r="L34" i="75" s="1"/>
  <c r="T34" i="75" s="1"/>
  <c r="S34" i="75" s="1"/>
  <c r="G33" i="75"/>
  <c r="K33" i="75" s="1"/>
  <c r="L33" i="75" s="1"/>
  <c r="G32" i="75"/>
  <c r="K32" i="75" s="1"/>
  <c r="L32" i="75" s="1"/>
  <c r="G31" i="75"/>
  <c r="K31" i="75" s="1"/>
  <c r="L31" i="75" s="1"/>
  <c r="G30" i="75"/>
  <c r="K30" i="75" s="1"/>
  <c r="L30" i="75" s="1"/>
  <c r="T30" i="75" s="1"/>
  <c r="S30" i="75" s="1"/>
  <c r="G29" i="75"/>
  <c r="K29" i="75" s="1"/>
  <c r="L29" i="75" s="1"/>
  <c r="G28" i="75"/>
  <c r="K28" i="75" s="1"/>
  <c r="L28" i="75" s="1"/>
  <c r="G27" i="75"/>
  <c r="K27" i="75" s="1"/>
  <c r="L27" i="75" s="1"/>
  <c r="G26" i="75"/>
  <c r="K26" i="75" s="1"/>
  <c r="L26" i="75" s="1"/>
  <c r="T26" i="75" s="1"/>
  <c r="S26" i="75" s="1"/>
  <c r="G25" i="75"/>
  <c r="K25" i="75" s="1"/>
  <c r="L25" i="75" s="1"/>
  <c r="G24" i="75"/>
  <c r="K24" i="75" s="1"/>
  <c r="L24" i="75" s="1"/>
  <c r="G23" i="75"/>
  <c r="K23" i="75" s="1"/>
  <c r="L23" i="75" s="1"/>
  <c r="G22" i="75"/>
  <c r="K22" i="75" s="1"/>
  <c r="L22" i="75" s="1"/>
  <c r="T22" i="75" s="1"/>
  <c r="S22" i="75" s="1"/>
  <c r="G21" i="75"/>
  <c r="K21" i="75" s="1"/>
  <c r="L21" i="75" s="1"/>
  <c r="G20" i="75"/>
  <c r="K20" i="75" s="1"/>
  <c r="L20" i="75" s="1"/>
  <c r="G19" i="75"/>
  <c r="K19" i="75" s="1"/>
  <c r="L19" i="75" s="1"/>
  <c r="G18" i="75"/>
  <c r="H48" i="75"/>
  <c r="H47" i="75"/>
  <c r="H46" i="75"/>
  <c r="H45" i="75"/>
  <c r="H44" i="75"/>
  <c r="H43" i="75"/>
  <c r="H42" i="75"/>
  <c r="H41" i="75"/>
  <c r="H40" i="75"/>
  <c r="H39" i="75"/>
  <c r="H38" i="75"/>
  <c r="H37" i="75"/>
  <c r="H36" i="75"/>
  <c r="H35" i="75"/>
  <c r="H34" i="75"/>
  <c r="H33" i="75"/>
  <c r="H32" i="75"/>
  <c r="H31" i="75"/>
  <c r="H30" i="75"/>
  <c r="H29" i="75"/>
  <c r="H28" i="75"/>
  <c r="H27" i="75"/>
  <c r="H26" i="75"/>
  <c r="H25" i="75"/>
  <c r="H24" i="75"/>
  <c r="H23" i="75"/>
  <c r="H22" i="75"/>
  <c r="H21" i="75"/>
  <c r="H20" i="75"/>
  <c r="H19" i="75"/>
  <c r="H18" i="75"/>
  <c r="H49" i="75" s="1"/>
  <c r="P2" i="75" s="1"/>
  <c r="R48" i="75"/>
  <c r="R47" i="75"/>
  <c r="R46" i="75"/>
  <c r="R45" i="75"/>
  <c r="R44" i="75"/>
  <c r="R43" i="75"/>
  <c r="R42" i="75"/>
  <c r="K42" i="75" s="1"/>
  <c r="R41" i="75"/>
  <c r="R40" i="75"/>
  <c r="R39" i="75"/>
  <c r="R38" i="75"/>
  <c r="R37" i="75"/>
  <c r="R36" i="75"/>
  <c r="R35" i="75"/>
  <c r="R34" i="75"/>
  <c r="R33" i="75"/>
  <c r="R32" i="75"/>
  <c r="R31" i="75"/>
  <c r="R30" i="75"/>
  <c r="R29" i="75"/>
  <c r="R28" i="75"/>
  <c r="R27" i="75"/>
  <c r="R26" i="75"/>
  <c r="R25" i="75"/>
  <c r="R24" i="75"/>
  <c r="R23" i="75"/>
  <c r="R22" i="75"/>
  <c r="R21" i="75"/>
  <c r="R20" i="75"/>
  <c r="R19" i="75"/>
  <c r="R18" i="75"/>
  <c r="R49" i="75" s="1"/>
  <c r="J49" i="75"/>
  <c r="T19" i="75"/>
  <c r="S19" i="75" s="1"/>
  <c r="T20" i="75"/>
  <c r="S20" i="75" s="1"/>
  <c r="V20" i="75"/>
  <c r="U20" i="75"/>
  <c r="T21" i="75"/>
  <c r="S21" i="75" s="1"/>
  <c r="V21" i="75"/>
  <c r="U21" i="75"/>
  <c r="T23" i="75"/>
  <c r="S23" i="75" s="1"/>
  <c r="T24" i="75"/>
  <c r="S24" i="75" s="1"/>
  <c r="V24" i="75"/>
  <c r="U24" i="75"/>
  <c r="T25" i="75"/>
  <c r="S25" i="75" s="1"/>
  <c r="V25" i="75"/>
  <c r="U25" i="75"/>
  <c r="T27" i="75"/>
  <c r="S27" i="75" s="1"/>
  <c r="T28" i="75"/>
  <c r="S28" i="75" s="1"/>
  <c r="V28" i="75"/>
  <c r="U28" i="75"/>
  <c r="T29" i="75"/>
  <c r="S29" i="75" s="1"/>
  <c r="V29" i="75"/>
  <c r="U29" i="75"/>
  <c r="T31" i="75"/>
  <c r="S31" i="75" s="1"/>
  <c r="T32" i="75"/>
  <c r="S32" i="75" s="1"/>
  <c r="V32" i="75"/>
  <c r="U32" i="75"/>
  <c r="T33" i="75"/>
  <c r="S33" i="75" s="1"/>
  <c r="V33" i="75"/>
  <c r="U33" i="75"/>
  <c r="T35" i="75"/>
  <c r="S35" i="75" s="1"/>
  <c r="T36" i="75"/>
  <c r="S36" i="75" s="1"/>
  <c r="V36" i="75"/>
  <c r="U36" i="75"/>
  <c r="T37" i="75"/>
  <c r="S37" i="75" s="1"/>
  <c r="V37" i="75"/>
  <c r="U37" i="75"/>
  <c r="T39" i="75"/>
  <c r="S39" i="75" s="1"/>
  <c r="T40" i="75"/>
  <c r="S40" i="75" s="1"/>
  <c r="V40" i="75"/>
  <c r="U40" i="75"/>
  <c r="T41" i="75"/>
  <c r="S41" i="75" s="1"/>
  <c r="V41" i="75"/>
  <c r="U41" i="75"/>
  <c r="L42" i="75"/>
  <c r="T42" i="75" s="1"/>
  <c r="S42" i="75" s="1"/>
  <c r="V43" i="75"/>
  <c r="U43" i="75"/>
  <c r="T44" i="75"/>
  <c r="S44" i="75" s="1"/>
  <c r="V44" i="75"/>
  <c r="U44" i="75"/>
  <c r="T45" i="75"/>
  <c r="S45" i="75" s="1"/>
  <c r="V45" i="75"/>
  <c r="U45" i="75"/>
  <c r="V46" i="75"/>
  <c r="V47" i="75"/>
  <c r="U47" i="75"/>
  <c r="T48" i="75"/>
  <c r="S48" i="75" s="1"/>
  <c r="V48" i="75"/>
  <c r="U48" i="75"/>
  <c r="G48" i="74"/>
  <c r="K48" i="74" s="1"/>
  <c r="L48" i="74" s="1"/>
  <c r="T48" i="74" s="1"/>
  <c r="S48" i="74" s="1"/>
  <c r="G47" i="74"/>
  <c r="K47" i="74" s="1"/>
  <c r="L47" i="74" s="1"/>
  <c r="G46" i="74"/>
  <c r="K46" i="74" s="1"/>
  <c r="L46" i="74" s="1"/>
  <c r="G45" i="74"/>
  <c r="K45" i="74" s="1"/>
  <c r="L45" i="74" s="1"/>
  <c r="T45" i="74" s="1"/>
  <c r="S45" i="74" s="1"/>
  <c r="G44" i="74"/>
  <c r="K44" i="74" s="1"/>
  <c r="L44" i="74" s="1"/>
  <c r="T44" i="74" s="1"/>
  <c r="S44" i="74" s="1"/>
  <c r="G43" i="74"/>
  <c r="K43" i="74" s="1"/>
  <c r="L43" i="74" s="1"/>
  <c r="G42" i="74"/>
  <c r="G41" i="74"/>
  <c r="K41" i="74" s="1"/>
  <c r="L41" i="74" s="1"/>
  <c r="T41" i="74" s="1"/>
  <c r="S41" i="74" s="1"/>
  <c r="G40" i="74"/>
  <c r="K40" i="74" s="1"/>
  <c r="L40" i="74" s="1"/>
  <c r="T40" i="74" s="1"/>
  <c r="S40" i="74" s="1"/>
  <c r="G39" i="74"/>
  <c r="K39" i="74" s="1"/>
  <c r="L39" i="74" s="1"/>
  <c r="G38" i="74"/>
  <c r="K38" i="74" s="1"/>
  <c r="L38" i="74" s="1"/>
  <c r="G37" i="74"/>
  <c r="K37" i="74" s="1"/>
  <c r="L37" i="74" s="1"/>
  <c r="G36" i="74"/>
  <c r="K36" i="74" s="1"/>
  <c r="L36" i="74" s="1"/>
  <c r="T36" i="74" s="1"/>
  <c r="S36" i="74" s="1"/>
  <c r="G35" i="74"/>
  <c r="K35" i="74" s="1"/>
  <c r="L35" i="74" s="1"/>
  <c r="G34" i="74"/>
  <c r="K34" i="74" s="1"/>
  <c r="L34" i="74" s="1"/>
  <c r="G33" i="74"/>
  <c r="K33" i="74" s="1"/>
  <c r="L33" i="74" s="1"/>
  <c r="G32" i="74"/>
  <c r="K32" i="74" s="1"/>
  <c r="L32" i="74" s="1"/>
  <c r="T32" i="74" s="1"/>
  <c r="S32" i="74" s="1"/>
  <c r="G31" i="74"/>
  <c r="K31" i="74" s="1"/>
  <c r="L31" i="74" s="1"/>
  <c r="G30" i="74"/>
  <c r="K30" i="74" s="1"/>
  <c r="L30" i="74" s="1"/>
  <c r="G29" i="74"/>
  <c r="K29" i="74" s="1"/>
  <c r="L29" i="74" s="1"/>
  <c r="G28" i="74"/>
  <c r="K28" i="74" s="1"/>
  <c r="L28" i="74" s="1"/>
  <c r="T28" i="74" s="1"/>
  <c r="S28" i="74" s="1"/>
  <c r="G27" i="74"/>
  <c r="K27" i="74" s="1"/>
  <c r="L27" i="74" s="1"/>
  <c r="G26" i="74"/>
  <c r="K26" i="74" s="1"/>
  <c r="L26" i="74" s="1"/>
  <c r="G25" i="74"/>
  <c r="K25" i="74" s="1"/>
  <c r="L25" i="74" s="1"/>
  <c r="G24" i="74"/>
  <c r="K24" i="74" s="1"/>
  <c r="L24" i="74" s="1"/>
  <c r="T24" i="74" s="1"/>
  <c r="S24" i="74" s="1"/>
  <c r="G23" i="74"/>
  <c r="K23" i="74" s="1"/>
  <c r="L23" i="74" s="1"/>
  <c r="G22" i="74"/>
  <c r="K22" i="74" s="1"/>
  <c r="L22" i="74" s="1"/>
  <c r="G21" i="74"/>
  <c r="K21" i="74" s="1"/>
  <c r="L21" i="74" s="1"/>
  <c r="G20" i="74"/>
  <c r="K20" i="74" s="1"/>
  <c r="L20" i="74" s="1"/>
  <c r="T20" i="74" s="1"/>
  <c r="S20" i="74" s="1"/>
  <c r="G19" i="74"/>
  <c r="K19" i="74" s="1"/>
  <c r="L19" i="74" s="1"/>
  <c r="T19" i="74" s="1"/>
  <c r="S19" i="74" s="1"/>
  <c r="G18" i="74"/>
  <c r="H48" i="74"/>
  <c r="H47" i="74"/>
  <c r="H46" i="74"/>
  <c r="H45" i="74"/>
  <c r="H44" i="74"/>
  <c r="H43" i="74"/>
  <c r="H42" i="74"/>
  <c r="H41" i="74"/>
  <c r="H40" i="74"/>
  <c r="H39" i="74"/>
  <c r="H38" i="74"/>
  <c r="H37" i="74"/>
  <c r="H36" i="74"/>
  <c r="H35" i="74"/>
  <c r="H34" i="74"/>
  <c r="H33" i="74"/>
  <c r="H32" i="74"/>
  <c r="H31" i="74"/>
  <c r="H30" i="74"/>
  <c r="H29" i="74"/>
  <c r="H28" i="74"/>
  <c r="H27" i="74"/>
  <c r="H26" i="74"/>
  <c r="H25" i="74"/>
  <c r="H24" i="74"/>
  <c r="H23" i="74"/>
  <c r="H22" i="74"/>
  <c r="H21" i="74"/>
  <c r="H20" i="74"/>
  <c r="H19" i="74"/>
  <c r="H18" i="74"/>
  <c r="H49" i="74" s="1"/>
  <c r="P2" i="74" s="1"/>
  <c r="R48" i="74"/>
  <c r="R47" i="74"/>
  <c r="R46" i="74"/>
  <c r="R45" i="74"/>
  <c r="R44" i="74"/>
  <c r="R43" i="74"/>
  <c r="R42" i="74"/>
  <c r="K42" i="74" s="1"/>
  <c r="L42" i="74" s="1"/>
  <c r="T42" i="74" s="1"/>
  <c r="S42" i="74" s="1"/>
  <c r="R41" i="74"/>
  <c r="R40" i="74"/>
  <c r="R39" i="74"/>
  <c r="R38" i="74"/>
  <c r="R37" i="74"/>
  <c r="R36" i="74"/>
  <c r="R35" i="74"/>
  <c r="R34" i="74"/>
  <c r="R33" i="74"/>
  <c r="R32" i="74"/>
  <c r="R31" i="74"/>
  <c r="R30" i="74"/>
  <c r="R29" i="74"/>
  <c r="R28" i="74"/>
  <c r="R27" i="74"/>
  <c r="R26" i="74"/>
  <c r="R25" i="74"/>
  <c r="R24" i="74"/>
  <c r="R23" i="74"/>
  <c r="R22" i="74"/>
  <c r="R21" i="74"/>
  <c r="R20" i="74"/>
  <c r="R19" i="74"/>
  <c r="R18" i="74"/>
  <c r="R49" i="74" s="1"/>
  <c r="J49" i="74"/>
  <c r="V19" i="74"/>
  <c r="U19" i="74"/>
  <c r="T21" i="74"/>
  <c r="S21" i="74" s="1"/>
  <c r="T22" i="74"/>
  <c r="S22" i="74" s="1"/>
  <c r="V22" i="74"/>
  <c r="U22" i="74"/>
  <c r="T23" i="74"/>
  <c r="S23" i="74" s="1"/>
  <c r="V23" i="74"/>
  <c r="U23" i="74"/>
  <c r="T25" i="74"/>
  <c r="S25" i="74" s="1"/>
  <c r="T26" i="74"/>
  <c r="S26" i="74" s="1"/>
  <c r="V26" i="74"/>
  <c r="U26" i="74"/>
  <c r="T27" i="74"/>
  <c r="S27" i="74" s="1"/>
  <c r="V27" i="74"/>
  <c r="U27" i="74"/>
  <c r="T29" i="74"/>
  <c r="S29" i="74" s="1"/>
  <c r="T30" i="74"/>
  <c r="S30" i="74" s="1"/>
  <c r="V30" i="74"/>
  <c r="U30" i="74"/>
  <c r="T31" i="74"/>
  <c r="S31" i="74" s="1"/>
  <c r="V31" i="74"/>
  <c r="U31" i="74"/>
  <c r="T33" i="74"/>
  <c r="S33" i="74" s="1"/>
  <c r="T34" i="74"/>
  <c r="S34" i="74" s="1"/>
  <c r="V34" i="74"/>
  <c r="U34" i="74"/>
  <c r="T35" i="74"/>
  <c r="S35" i="74" s="1"/>
  <c r="V35" i="74"/>
  <c r="U35" i="74"/>
  <c r="T37" i="74"/>
  <c r="S37" i="74" s="1"/>
  <c r="T38" i="74"/>
  <c r="S38" i="74" s="1"/>
  <c r="V38" i="74"/>
  <c r="U38" i="74"/>
  <c r="T39" i="74"/>
  <c r="S39" i="74" s="1"/>
  <c r="V39" i="74"/>
  <c r="U39" i="74"/>
  <c r="T43" i="74"/>
  <c r="S43" i="74" s="1"/>
  <c r="V43" i="74"/>
  <c r="U43" i="74"/>
  <c r="V44" i="74"/>
  <c r="V45" i="74"/>
  <c r="U45" i="74"/>
  <c r="T46" i="74"/>
  <c r="S46" i="74" s="1"/>
  <c r="V46" i="74"/>
  <c r="U46" i="74"/>
  <c r="T47" i="74"/>
  <c r="S47" i="74" s="1"/>
  <c r="V47" i="74"/>
  <c r="U47" i="74"/>
  <c r="V48" i="74"/>
  <c r="G48" i="73"/>
  <c r="K48" i="73" s="1"/>
  <c r="L48" i="73" s="1"/>
  <c r="T48" i="73" s="1"/>
  <c r="S48" i="73" s="1"/>
  <c r="G47" i="73"/>
  <c r="K47" i="73" s="1"/>
  <c r="L47" i="73" s="1"/>
  <c r="T47" i="73" s="1"/>
  <c r="S47" i="73" s="1"/>
  <c r="G46" i="73"/>
  <c r="K46" i="73" s="1"/>
  <c r="L46" i="73" s="1"/>
  <c r="G45" i="73"/>
  <c r="K45" i="73" s="1"/>
  <c r="L45" i="73" s="1"/>
  <c r="T45" i="73" s="1"/>
  <c r="S45" i="73" s="1"/>
  <c r="G44" i="73"/>
  <c r="K44" i="73" s="1"/>
  <c r="L44" i="73" s="1"/>
  <c r="T44" i="73" s="1"/>
  <c r="S44" i="73" s="1"/>
  <c r="G43" i="73"/>
  <c r="K43" i="73" s="1"/>
  <c r="L43" i="73" s="1"/>
  <c r="T43" i="73" s="1"/>
  <c r="S43" i="73" s="1"/>
  <c r="G42" i="73"/>
  <c r="G41" i="73"/>
  <c r="K41" i="73" s="1"/>
  <c r="L41" i="73" s="1"/>
  <c r="G40" i="73"/>
  <c r="K40" i="73" s="1"/>
  <c r="L40" i="73" s="1"/>
  <c r="G39" i="73"/>
  <c r="K39" i="73" s="1"/>
  <c r="L39" i="73" s="1"/>
  <c r="T39" i="73" s="1"/>
  <c r="S39" i="73" s="1"/>
  <c r="G38" i="73"/>
  <c r="K38" i="73" s="1"/>
  <c r="L38" i="73" s="1"/>
  <c r="G37" i="73"/>
  <c r="K37" i="73" s="1"/>
  <c r="L37" i="73" s="1"/>
  <c r="G36" i="73"/>
  <c r="K36" i="73" s="1"/>
  <c r="L36" i="73" s="1"/>
  <c r="G35" i="73"/>
  <c r="K35" i="73" s="1"/>
  <c r="L35" i="73" s="1"/>
  <c r="T35" i="73" s="1"/>
  <c r="S35" i="73" s="1"/>
  <c r="G34" i="73"/>
  <c r="K34" i="73" s="1"/>
  <c r="L34" i="73" s="1"/>
  <c r="G33" i="73"/>
  <c r="K33" i="73" s="1"/>
  <c r="L33" i="73" s="1"/>
  <c r="G32" i="73"/>
  <c r="K32" i="73" s="1"/>
  <c r="L32" i="73" s="1"/>
  <c r="G31" i="73"/>
  <c r="K31" i="73" s="1"/>
  <c r="L31" i="73" s="1"/>
  <c r="T31" i="73" s="1"/>
  <c r="S31" i="73" s="1"/>
  <c r="G30" i="73"/>
  <c r="K30" i="73" s="1"/>
  <c r="L30" i="73" s="1"/>
  <c r="G29" i="73"/>
  <c r="K29" i="73" s="1"/>
  <c r="L29" i="73" s="1"/>
  <c r="G28" i="73"/>
  <c r="K28" i="73" s="1"/>
  <c r="L28" i="73" s="1"/>
  <c r="G27" i="73"/>
  <c r="K27" i="73" s="1"/>
  <c r="L27" i="73" s="1"/>
  <c r="T27" i="73" s="1"/>
  <c r="S27" i="73" s="1"/>
  <c r="G26" i="73"/>
  <c r="K26" i="73" s="1"/>
  <c r="L26" i="73" s="1"/>
  <c r="G25" i="73"/>
  <c r="K25" i="73" s="1"/>
  <c r="L25" i="73" s="1"/>
  <c r="G24" i="73"/>
  <c r="K24" i="73" s="1"/>
  <c r="L24" i="73" s="1"/>
  <c r="G23" i="73"/>
  <c r="K23" i="73" s="1"/>
  <c r="L23" i="73" s="1"/>
  <c r="T23" i="73" s="1"/>
  <c r="S23" i="73" s="1"/>
  <c r="G22" i="73"/>
  <c r="K22" i="73" s="1"/>
  <c r="L22" i="73" s="1"/>
  <c r="G21" i="73"/>
  <c r="K21" i="73" s="1"/>
  <c r="L21" i="73" s="1"/>
  <c r="G20" i="73"/>
  <c r="K20" i="73" s="1"/>
  <c r="L20" i="73" s="1"/>
  <c r="G19" i="73"/>
  <c r="K19" i="73" s="1"/>
  <c r="L19" i="73" s="1"/>
  <c r="T19" i="73" s="1"/>
  <c r="S19" i="73" s="1"/>
  <c r="G18" i="73"/>
  <c r="H48" i="73"/>
  <c r="H47" i="73"/>
  <c r="H46" i="73"/>
  <c r="H45" i="73"/>
  <c r="H44" i="73"/>
  <c r="H43" i="73"/>
  <c r="H42" i="73"/>
  <c r="H41" i="73"/>
  <c r="H40" i="73"/>
  <c r="H39" i="73"/>
  <c r="H38" i="73"/>
  <c r="H37" i="73"/>
  <c r="H36" i="73"/>
  <c r="H35" i="73"/>
  <c r="H34" i="73"/>
  <c r="H33" i="73"/>
  <c r="H32" i="73"/>
  <c r="H31" i="73"/>
  <c r="H30" i="73"/>
  <c r="H29" i="73"/>
  <c r="H28" i="73"/>
  <c r="H27" i="73"/>
  <c r="H26" i="73"/>
  <c r="H25" i="73"/>
  <c r="H24" i="73"/>
  <c r="H23" i="73"/>
  <c r="H22" i="73"/>
  <c r="H21" i="73"/>
  <c r="H20" i="73"/>
  <c r="H19" i="73"/>
  <c r="H18" i="73"/>
  <c r="H49" i="73" s="1"/>
  <c r="P2" i="73" s="1"/>
  <c r="R48" i="73"/>
  <c r="R47" i="73"/>
  <c r="R46" i="73"/>
  <c r="R45" i="73"/>
  <c r="R44" i="73"/>
  <c r="R43" i="73"/>
  <c r="R42" i="73"/>
  <c r="K42" i="73" s="1"/>
  <c r="L42" i="73" s="1"/>
  <c r="T42" i="73" s="1"/>
  <c r="S42" i="73" s="1"/>
  <c r="R41" i="73"/>
  <c r="R40" i="73"/>
  <c r="R39" i="73"/>
  <c r="R38" i="73"/>
  <c r="R37" i="73"/>
  <c r="R36" i="73"/>
  <c r="R35" i="73"/>
  <c r="R34" i="73"/>
  <c r="R33" i="73"/>
  <c r="R32" i="73"/>
  <c r="R31" i="73"/>
  <c r="R30" i="73"/>
  <c r="R29" i="73"/>
  <c r="R28" i="73"/>
  <c r="R27" i="73"/>
  <c r="R26" i="73"/>
  <c r="R25" i="73"/>
  <c r="R24" i="73"/>
  <c r="R23" i="73"/>
  <c r="R22" i="73"/>
  <c r="R21" i="73"/>
  <c r="R20" i="73"/>
  <c r="R19" i="73"/>
  <c r="R18" i="73"/>
  <c r="R49" i="73" s="1"/>
  <c r="J49" i="73"/>
  <c r="T20" i="73"/>
  <c r="S20" i="73" s="1"/>
  <c r="T21" i="73"/>
  <c r="S21" i="73" s="1"/>
  <c r="V21" i="73"/>
  <c r="T22" i="73"/>
  <c r="S22" i="73" s="1"/>
  <c r="V22" i="73"/>
  <c r="U22" i="73"/>
  <c r="T24" i="73"/>
  <c r="S24" i="73" s="1"/>
  <c r="T25" i="73"/>
  <c r="S25" i="73" s="1"/>
  <c r="V25" i="73"/>
  <c r="T26" i="73"/>
  <c r="S26" i="73" s="1"/>
  <c r="V26" i="73"/>
  <c r="U26" i="73"/>
  <c r="T28" i="73"/>
  <c r="S28" i="73" s="1"/>
  <c r="T29" i="73"/>
  <c r="S29" i="73" s="1"/>
  <c r="V29" i="73"/>
  <c r="T30" i="73"/>
  <c r="S30" i="73" s="1"/>
  <c r="V30" i="73"/>
  <c r="U30" i="73"/>
  <c r="T32" i="73"/>
  <c r="S32" i="73" s="1"/>
  <c r="T33" i="73"/>
  <c r="S33" i="73" s="1"/>
  <c r="V33" i="73"/>
  <c r="T34" i="73"/>
  <c r="S34" i="73" s="1"/>
  <c r="V34" i="73"/>
  <c r="U34" i="73"/>
  <c r="T36" i="73"/>
  <c r="S36" i="73" s="1"/>
  <c r="T37" i="73"/>
  <c r="S37" i="73" s="1"/>
  <c r="V37" i="73"/>
  <c r="T38" i="73"/>
  <c r="S38" i="73" s="1"/>
  <c r="V38" i="73"/>
  <c r="U38" i="73"/>
  <c r="T40" i="73"/>
  <c r="S40" i="73" s="1"/>
  <c r="T41" i="73"/>
  <c r="S41" i="73" s="1"/>
  <c r="V41" i="73"/>
  <c r="V43" i="73"/>
  <c r="V44" i="73"/>
  <c r="U44" i="73"/>
  <c r="V45" i="73"/>
  <c r="U45" i="73"/>
  <c r="T46" i="73"/>
  <c r="S46" i="73" s="1"/>
  <c r="V46" i="73"/>
  <c r="U46" i="73"/>
  <c r="V47" i="73"/>
  <c r="V48" i="73"/>
  <c r="U48" i="73"/>
  <c r="G48" i="72"/>
  <c r="K48" i="72" s="1"/>
  <c r="L48" i="72" s="1"/>
  <c r="G47" i="72"/>
  <c r="K47" i="72" s="1"/>
  <c r="L47" i="72" s="1"/>
  <c r="G46" i="72"/>
  <c r="K46" i="72" s="1"/>
  <c r="L46" i="72" s="1"/>
  <c r="T46" i="72" s="1"/>
  <c r="S46" i="72" s="1"/>
  <c r="G45" i="72"/>
  <c r="K45" i="72" s="1"/>
  <c r="L45" i="72" s="1"/>
  <c r="T45" i="72" s="1"/>
  <c r="S45" i="72" s="1"/>
  <c r="G44" i="72"/>
  <c r="K44" i="72" s="1"/>
  <c r="L44" i="72" s="1"/>
  <c r="G43" i="72"/>
  <c r="K43" i="72" s="1"/>
  <c r="L43" i="72" s="1"/>
  <c r="G42" i="72"/>
  <c r="G41" i="72"/>
  <c r="K41" i="72" s="1"/>
  <c r="L41" i="72" s="1"/>
  <c r="T41" i="72" s="1"/>
  <c r="S41" i="72" s="1"/>
  <c r="G40" i="72"/>
  <c r="K40" i="72" s="1"/>
  <c r="L40" i="72" s="1"/>
  <c r="G39" i="72"/>
  <c r="K39" i="72" s="1"/>
  <c r="L39" i="72" s="1"/>
  <c r="G38" i="72"/>
  <c r="K38" i="72" s="1"/>
  <c r="L38" i="72" s="1"/>
  <c r="G37" i="72"/>
  <c r="K37" i="72" s="1"/>
  <c r="L37" i="72" s="1"/>
  <c r="T37" i="72" s="1"/>
  <c r="S37" i="72" s="1"/>
  <c r="G36" i="72"/>
  <c r="K36" i="72" s="1"/>
  <c r="L36" i="72" s="1"/>
  <c r="G35" i="72"/>
  <c r="K35" i="72" s="1"/>
  <c r="L35" i="72" s="1"/>
  <c r="G34" i="72"/>
  <c r="K34" i="72" s="1"/>
  <c r="L34" i="72" s="1"/>
  <c r="G33" i="72"/>
  <c r="K33" i="72" s="1"/>
  <c r="L33" i="72" s="1"/>
  <c r="T33" i="72" s="1"/>
  <c r="S33" i="72" s="1"/>
  <c r="G32" i="72"/>
  <c r="K32" i="72" s="1"/>
  <c r="L32" i="72" s="1"/>
  <c r="G31" i="72"/>
  <c r="K31" i="72" s="1"/>
  <c r="L31" i="72" s="1"/>
  <c r="G30" i="72"/>
  <c r="K30" i="72" s="1"/>
  <c r="L30" i="72" s="1"/>
  <c r="G29" i="72"/>
  <c r="K29" i="72" s="1"/>
  <c r="L29" i="72" s="1"/>
  <c r="T29" i="72" s="1"/>
  <c r="S29" i="72" s="1"/>
  <c r="G28" i="72"/>
  <c r="K28" i="72" s="1"/>
  <c r="L28" i="72" s="1"/>
  <c r="G27" i="72"/>
  <c r="K27" i="72" s="1"/>
  <c r="L27" i="72" s="1"/>
  <c r="G26" i="72"/>
  <c r="K26" i="72" s="1"/>
  <c r="L26" i="72" s="1"/>
  <c r="G25" i="72"/>
  <c r="K25" i="72" s="1"/>
  <c r="L25" i="72" s="1"/>
  <c r="T25" i="72" s="1"/>
  <c r="S25" i="72" s="1"/>
  <c r="G24" i="72"/>
  <c r="K24" i="72" s="1"/>
  <c r="L24" i="72" s="1"/>
  <c r="G23" i="72"/>
  <c r="K23" i="72" s="1"/>
  <c r="L23" i="72" s="1"/>
  <c r="G22" i="72"/>
  <c r="K22" i="72" s="1"/>
  <c r="L22" i="72" s="1"/>
  <c r="G21" i="72"/>
  <c r="K21" i="72" s="1"/>
  <c r="L21" i="72" s="1"/>
  <c r="T21" i="72" s="1"/>
  <c r="S21" i="72" s="1"/>
  <c r="G20" i="72"/>
  <c r="K20" i="72" s="1"/>
  <c r="L20" i="72" s="1"/>
  <c r="G19" i="72"/>
  <c r="K19" i="72" s="1"/>
  <c r="L19" i="72" s="1"/>
  <c r="G18" i="72"/>
  <c r="H48" i="72"/>
  <c r="H47" i="72"/>
  <c r="H46" i="72"/>
  <c r="H45" i="72"/>
  <c r="H44" i="72"/>
  <c r="H43" i="72"/>
  <c r="H42" i="72"/>
  <c r="H41" i="72"/>
  <c r="H40" i="72"/>
  <c r="H39" i="72"/>
  <c r="H38" i="72"/>
  <c r="H37" i="72"/>
  <c r="H36" i="72"/>
  <c r="H35" i="72"/>
  <c r="H34" i="72"/>
  <c r="H33" i="72"/>
  <c r="H32" i="72"/>
  <c r="H31" i="72"/>
  <c r="H30" i="72"/>
  <c r="H29" i="72"/>
  <c r="H28" i="72"/>
  <c r="H27" i="72"/>
  <c r="H26" i="72"/>
  <c r="H25" i="72"/>
  <c r="H24" i="72"/>
  <c r="H23" i="72"/>
  <c r="H22" i="72"/>
  <c r="H21" i="72"/>
  <c r="H20" i="72"/>
  <c r="H19" i="72"/>
  <c r="H18" i="72"/>
  <c r="H49" i="72" s="1"/>
  <c r="P2" i="72" s="1"/>
  <c r="R48" i="72"/>
  <c r="R47" i="72"/>
  <c r="R46" i="72"/>
  <c r="R45" i="72"/>
  <c r="R44" i="72"/>
  <c r="R43" i="72"/>
  <c r="R42" i="72"/>
  <c r="K42" i="72" s="1"/>
  <c r="R41" i="72"/>
  <c r="R40" i="72"/>
  <c r="R39" i="72"/>
  <c r="R38" i="72"/>
  <c r="R37" i="72"/>
  <c r="R36" i="72"/>
  <c r="R35" i="72"/>
  <c r="R34" i="72"/>
  <c r="R33" i="72"/>
  <c r="R32" i="72"/>
  <c r="R31" i="72"/>
  <c r="R30" i="72"/>
  <c r="R29" i="72"/>
  <c r="R28" i="72"/>
  <c r="R27" i="72"/>
  <c r="R26" i="72"/>
  <c r="R25" i="72"/>
  <c r="R24" i="72"/>
  <c r="R23" i="72"/>
  <c r="R22" i="72"/>
  <c r="R21" i="72"/>
  <c r="R20" i="72"/>
  <c r="R19" i="72"/>
  <c r="R18" i="72"/>
  <c r="R49" i="72" s="1"/>
  <c r="J49" i="72"/>
  <c r="T19" i="72"/>
  <c r="S19" i="72" s="1"/>
  <c r="V19" i="72"/>
  <c r="T20" i="72"/>
  <c r="S20" i="72" s="1"/>
  <c r="V20" i="72"/>
  <c r="U20" i="72"/>
  <c r="T22" i="72"/>
  <c r="S22" i="72" s="1"/>
  <c r="T23" i="72"/>
  <c r="S23" i="72" s="1"/>
  <c r="V23" i="72"/>
  <c r="T24" i="72"/>
  <c r="S24" i="72" s="1"/>
  <c r="V24" i="72"/>
  <c r="U24" i="72"/>
  <c r="T26" i="72"/>
  <c r="S26" i="72" s="1"/>
  <c r="T27" i="72"/>
  <c r="S27" i="72" s="1"/>
  <c r="V27" i="72"/>
  <c r="T28" i="72"/>
  <c r="S28" i="72" s="1"/>
  <c r="V28" i="72"/>
  <c r="U28" i="72"/>
  <c r="T30" i="72"/>
  <c r="S30" i="72" s="1"/>
  <c r="T31" i="72"/>
  <c r="S31" i="72" s="1"/>
  <c r="V31" i="72"/>
  <c r="T32" i="72"/>
  <c r="S32" i="72" s="1"/>
  <c r="V32" i="72"/>
  <c r="U32" i="72"/>
  <c r="T34" i="72"/>
  <c r="S34" i="72" s="1"/>
  <c r="T35" i="72"/>
  <c r="S35" i="72" s="1"/>
  <c r="V35" i="72"/>
  <c r="T36" i="72"/>
  <c r="S36" i="72" s="1"/>
  <c r="V36" i="72"/>
  <c r="U36" i="72"/>
  <c r="T38" i="72"/>
  <c r="S38" i="72" s="1"/>
  <c r="T39" i="72"/>
  <c r="S39" i="72" s="1"/>
  <c r="V39" i="72"/>
  <c r="U39" i="72"/>
  <c r="T40" i="72"/>
  <c r="S40" i="72" s="1"/>
  <c r="V40" i="72"/>
  <c r="U40" i="72"/>
  <c r="L42" i="72"/>
  <c r="T42" i="72" s="1"/>
  <c r="S42" i="72" s="1"/>
  <c r="T43" i="72"/>
  <c r="S43" i="72" s="1"/>
  <c r="V43" i="72"/>
  <c r="U43" i="72"/>
  <c r="T44" i="72"/>
  <c r="S44" i="72" s="1"/>
  <c r="V44" i="72"/>
  <c r="U44" i="72"/>
  <c r="V45" i="72"/>
  <c r="V46" i="72"/>
  <c r="U46" i="72"/>
  <c r="T47" i="72"/>
  <c r="S47" i="72" s="1"/>
  <c r="V47" i="72"/>
  <c r="U47" i="72"/>
  <c r="T48" i="72"/>
  <c r="S48" i="72" s="1"/>
  <c r="V48" i="72"/>
  <c r="U48" i="72"/>
  <c r="G48" i="71"/>
  <c r="K48" i="71" s="1"/>
  <c r="L48" i="71" s="1"/>
  <c r="T48" i="71" s="1"/>
  <c r="S48" i="71" s="1"/>
  <c r="G47" i="71"/>
  <c r="K47" i="71" s="1"/>
  <c r="L47" i="71" s="1"/>
  <c r="T47" i="71" s="1"/>
  <c r="S47" i="71" s="1"/>
  <c r="G46" i="71"/>
  <c r="K46" i="71" s="1"/>
  <c r="L46" i="71" s="1"/>
  <c r="G45" i="71"/>
  <c r="K45" i="71" s="1"/>
  <c r="L45" i="71" s="1"/>
  <c r="G44" i="71"/>
  <c r="K44" i="71" s="1"/>
  <c r="L44" i="71" s="1"/>
  <c r="T44" i="71" s="1"/>
  <c r="S44" i="71" s="1"/>
  <c r="G43" i="71"/>
  <c r="K43" i="71" s="1"/>
  <c r="L43" i="71" s="1"/>
  <c r="T43" i="71" s="1"/>
  <c r="S43" i="71" s="1"/>
  <c r="G42" i="71"/>
  <c r="G41" i="71"/>
  <c r="K41" i="71" s="1"/>
  <c r="L41" i="71" s="1"/>
  <c r="G40" i="71"/>
  <c r="K40" i="71" s="1"/>
  <c r="L40" i="71" s="1"/>
  <c r="G39" i="71"/>
  <c r="K39" i="71" s="1"/>
  <c r="L39" i="71" s="1"/>
  <c r="T39" i="71" s="1"/>
  <c r="S39" i="71" s="1"/>
  <c r="G38" i="71"/>
  <c r="K38" i="71" s="1"/>
  <c r="L38" i="71" s="1"/>
  <c r="G37" i="71"/>
  <c r="K37" i="71" s="1"/>
  <c r="L37" i="71" s="1"/>
  <c r="G36" i="71"/>
  <c r="K36" i="71" s="1"/>
  <c r="L36" i="71" s="1"/>
  <c r="G35" i="71"/>
  <c r="K35" i="71" s="1"/>
  <c r="L35" i="71" s="1"/>
  <c r="T35" i="71" s="1"/>
  <c r="S35" i="71" s="1"/>
  <c r="G34" i="71"/>
  <c r="K34" i="71" s="1"/>
  <c r="L34" i="71" s="1"/>
  <c r="G33" i="71"/>
  <c r="K33" i="71" s="1"/>
  <c r="L33" i="71" s="1"/>
  <c r="G32" i="71"/>
  <c r="K32" i="71" s="1"/>
  <c r="L32" i="71" s="1"/>
  <c r="G31" i="71"/>
  <c r="K31" i="71" s="1"/>
  <c r="L31" i="71" s="1"/>
  <c r="T31" i="71" s="1"/>
  <c r="S31" i="71" s="1"/>
  <c r="G30" i="71"/>
  <c r="K30" i="71" s="1"/>
  <c r="L30" i="71" s="1"/>
  <c r="G29" i="71"/>
  <c r="K29" i="71" s="1"/>
  <c r="L29" i="71" s="1"/>
  <c r="G28" i="71"/>
  <c r="K28" i="71" s="1"/>
  <c r="L28" i="71" s="1"/>
  <c r="G27" i="71"/>
  <c r="K27" i="71" s="1"/>
  <c r="L27" i="71" s="1"/>
  <c r="T27" i="71" s="1"/>
  <c r="S27" i="71" s="1"/>
  <c r="G26" i="71"/>
  <c r="K26" i="71" s="1"/>
  <c r="L26" i="71" s="1"/>
  <c r="G25" i="71"/>
  <c r="K25" i="71" s="1"/>
  <c r="L25" i="71" s="1"/>
  <c r="G24" i="71"/>
  <c r="K24" i="71" s="1"/>
  <c r="L24" i="71" s="1"/>
  <c r="G23" i="71"/>
  <c r="K23" i="71" s="1"/>
  <c r="L23" i="71" s="1"/>
  <c r="T23" i="71" s="1"/>
  <c r="S23" i="71" s="1"/>
  <c r="G22" i="71"/>
  <c r="K22" i="71" s="1"/>
  <c r="L22" i="71" s="1"/>
  <c r="G21" i="71"/>
  <c r="K21" i="71" s="1"/>
  <c r="L21" i="71" s="1"/>
  <c r="G20" i="71"/>
  <c r="K20" i="71" s="1"/>
  <c r="L20" i="71" s="1"/>
  <c r="G19" i="71"/>
  <c r="K19" i="71" s="1"/>
  <c r="L19" i="71" s="1"/>
  <c r="T19" i="71" s="1"/>
  <c r="S19" i="71" s="1"/>
  <c r="G18" i="71"/>
  <c r="H48" i="71"/>
  <c r="H47" i="71"/>
  <c r="H46" i="71"/>
  <c r="H45" i="71"/>
  <c r="H44" i="71"/>
  <c r="H43" i="71"/>
  <c r="H42" i="71"/>
  <c r="H41" i="71"/>
  <c r="H40" i="71"/>
  <c r="H39" i="71"/>
  <c r="H38" i="71"/>
  <c r="H37" i="71"/>
  <c r="H36" i="71"/>
  <c r="H35" i="71"/>
  <c r="H34" i="71"/>
  <c r="H33" i="71"/>
  <c r="H32" i="71"/>
  <c r="H31" i="71"/>
  <c r="H30" i="71"/>
  <c r="H29" i="71"/>
  <c r="H28" i="71"/>
  <c r="H27" i="71"/>
  <c r="H26" i="71"/>
  <c r="H25" i="71"/>
  <c r="H24" i="71"/>
  <c r="H23" i="71"/>
  <c r="H22" i="71"/>
  <c r="H21" i="71"/>
  <c r="H20" i="71"/>
  <c r="H19" i="71"/>
  <c r="H18" i="71"/>
  <c r="H49" i="71" s="1"/>
  <c r="P2" i="71" s="1"/>
  <c r="R48" i="71"/>
  <c r="R47" i="71"/>
  <c r="R46" i="71"/>
  <c r="R45" i="71"/>
  <c r="R44" i="71"/>
  <c r="R43" i="71"/>
  <c r="R42" i="71"/>
  <c r="K42" i="71" s="1"/>
  <c r="L42" i="71" s="1"/>
  <c r="T42" i="71" s="1"/>
  <c r="S42" i="71" s="1"/>
  <c r="R41" i="71"/>
  <c r="R40" i="71"/>
  <c r="R39" i="71"/>
  <c r="R38" i="71"/>
  <c r="R37" i="71"/>
  <c r="R36" i="71"/>
  <c r="R35" i="71"/>
  <c r="R34" i="71"/>
  <c r="R33" i="71"/>
  <c r="R32" i="71"/>
  <c r="R31" i="71"/>
  <c r="R30" i="71"/>
  <c r="R29" i="71"/>
  <c r="R28" i="71"/>
  <c r="R27" i="71"/>
  <c r="R26" i="71"/>
  <c r="R25" i="71"/>
  <c r="R24" i="71"/>
  <c r="R23" i="71"/>
  <c r="R22" i="71"/>
  <c r="R21" i="71"/>
  <c r="R20" i="71"/>
  <c r="R19" i="71"/>
  <c r="R18" i="71"/>
  <c r="R49" i="71" s="1"/>
  <c r="J49" i="71"/>
  <c r="T20" i="71"/>
  <c r="S20" i="71" s="1"/>
  <c r="T21" i="71"/>
  <c r="S21" i="71" s="1"/>
  <c r="V21" i="71"/>
  <c r="U21" i="71"/>
  <c r="T22" i="71"/>
  <c r="S22" i="71" s="1"/>
  <c r="V22" i="71"/>
  <c r="U22" i="71"/>
  <c r="T24" i="71"/>
  <c r="S24" i="71" s="1"/>
  <c r="T25" i="71"/>
  <c r="S25" i="71" s="1"/>
  <c r="V25" i="71"/>
  <c r="U25" i="71"/>
  <c r="T26" i="71"/>
  <c r="S26" i="71" s="1"/>
  <c r="V26" i="71"/>
  <c r="U26" i="71"/>
  <c r="T28" i="71"/>
  <c r="S28" i="71" s="1"/>
  <c r="T29" i="71"/>
  <c r="S29" i="71" s="1"/>
  <c r="V29" i="71"/>
  <c r="U29" i="71"/>
  <c r="T30" i="71"/>
  <c r="S30" i="71" s="1"/>
  <c r="V30" i="71"/>
  <c r="U30" i="71"/>
  <c r="T32" i="71"/>
  <c r="S32" i="71" s="1"/>
  <c r="T33" i="71"/>
  <c r="S33" i="71" s="1"/>
  <c r="V33" i="71"/>
  <c r="U33" i="71"/>
  <c r="T34" i="71"/>
  <c r="S34" i="71" s="1"/>
  <c r="V34" i="71"/>
  <c r="U34" i="71"/>
  <c r="T36" i="71"/>
  <c r="S36" i="71" s="1"/>
  <c r="T37" i="71"/>
  <c r="S37" i="71" s="1"/>
  <c r="V37" i="71"/>
  <c r="U37" i="71"/>
  <c r="T38" i="71"/>
  <c r="S38" i="71" s="1"/>
  <c r="V38" i="71"/>
  <c r="U38" i="71"/>
  <c r="T40" i="71"/>
  <c r="S40" i="71" s="1"/>
  <c r="T41" i="71"/>
  <c r="S41" i="71" s="1"/>
  <c r="V41" i="71"/>
  <c r="U41" i="71"/>
  <c r="V43" i="71"/>
  <c r="V44" i="71"/>
  <c r="U44" i="71"/>
  <c r="T45" i="71"/>
  <c r="S45" i="71" s="1"/>
  <c r="V45" i="71"/>
  <c r="U45" i="71"/>
  <c r="T46" i="71"/>
  <c r="S46" i="71" s="1"/>
  <c r="V46" i="71"/>
  <c r="U46" i="71"/>
  <c r="V47" i="71"/>
  <c r="V48" i="71"/>
  <c r="U48" i="71"/>
  <c r="G48" i="70"/>
  <c r="K48" i="70" s="1"/>
  <c r="L48" i="70" s="1"/>
  <c r="G47" i="70"/>
  <c r="K47" i="70" s="1"/>
  <c r="L47" i="70" s="1"/>
  <c r="G46" i="70"/>
  <c r="K46" i="70" s="1"/>
  <c r="L46" i="70" s="1"/>
  <c r="G45" i="70"/>
  <c r="K45" i="70" s="1"/>
  <c r="L45" i="70" s="1"/>
  <c r="T45" i="70" s="1"/>
  <c r="S45" i="70" s="1"/>
  <c r="G44" i="70"/>
  <c r="K44" i="70" s="1"/>
  <c r="L44" i="70" s="1"/>
  <c r="G43" i="70"/>
  <c r="K43" i="70" s="1"/>
  <c r="L43" i="70" s="1"/>
  <c r="G42" i="70"/>
  <c r="G41" i="70"/>
  <c r="K41" i="70" s="1"/>
  <c r="L41" i="70" s="1"/>
  <c r="T41" i="70" s="1"/>
  <c r="S41" i="70" s="1"/>
  <c r="G40" i="70"/>
  <c r="K40" i="70" s="1"/>
  <c r="L40" i="70" s="1"/>
  <c r="G39" i="70"/>
  <c r="K39" i="70" s="1"/>
  <c r="L39" i="70" s="1"/>
  <c r="G38" i="70"/>
  <c r="K38" i="70" s="1"/>
  <c r="L38" i="70" s="1"/>
  <c r="G37" i="70"/>
  <c r="K37" i="70" s="1"/>
  <c r="L37" i="70" s="1"/>
  <c r="T37" i="70" s="1"/>
  <c r="S37" i="70" s="1"/>
  <c r="G36" i="70"/>
  <c r="K36" i="70" s="1"/>
  <c r="L36" i="70" s="1"/>
  <c r="G35" i="70"/>
  <c r="K35" i="70" s="1"/>
  <c r="L35" i="70" s="1"/>
  <c r="G34" i="70"/>
  <c r="K34" i="70" s="1"/>
  <c r="L34" i="70" s="1"/>
  <c r="G33" i="70"/>
  <c r="K33" i="70" s="1"/>
  <c r="L33" i="70" s="1"/>
  <c r="T33" i="70" s="1"/>
  <c r="S33" i="70" s="1"/>
  <c r="G32" i="70"/>
  <c r="K32" i="70" s="1"/>
  <c r="L32" i="70" s="1"/>
  <c r="G31" i="70"/>
  <c r="K31" i="70" s="1"/>
  <c r="L31" i="70" s="1"/>
  <c r="G30" i="70"/>
  <c r="K30" i="70" s="1"/>
  <c r="L30" i="70" s="1"/>
  <c r="G29" i="70"/>
  <c r="K29" i="70" s="1"/>
  <c r="L29" i="70" s="1"/>
  <c r="T29" i="70" s="1"/>
  <c r="S29" i="70" s="1"/>
  <c r="G28" i="70"/>
  <c r="K28" i="70" s="1"/>
  <c r="L28" i="70" s="1"/>
  <c r="G27" i="70"/>
  <c r="K27" i="70" s="1"/>
  <c r="L27" i="70" s="1"/>
  <c r="G26" i="70"/>
  <c r="K26" i="70" s="1"/>
  <c r="L26" i="70" s="1"/>
  <c r="G25" i="70"/>
  <c r="K25" i="70" s="1"/>
  <c r="L25" i="70" s="1"/>
  <c r="T25" i="70" s="1"/>
  <c r="S25" i="70" s="1"/>
  <c r="G24" i="70"/>
  <c r="K24" i="70" s="1"/>
  <c r="L24" i="70" s="1"/>
  <c r="G23" i="70"/>
  <c r="K23" i="70" s="1"/>
  <c r="L23" i="70" s="1"/>
  <c r="G22" i="70"/>
  <c r="K22" i="70" s="1"/>
  <c r="L22" i="70" s="1"/>
  <c r="G21" i="70"/>
  <c r="K21" i="70" s="1"/>
  <c r="L21" i="70" s="1"/>
  <c r="T21" i="70" s="1"/>
  <c r="S21" i="70" s="1"/>
  <c r="G20" i="70"/>
  <c r="K20" i="70" s="1"/>
  <c r="L20" i="70" s="1"/>
  <c r="G19" i="70"/>
  <c r="K19" i="70" s="1"/>
  <c r="L19" i="70" s="1"/>
  <c r="G18" i="70"/>
  <c r="H48" i="70"/>
  <c r="H47" i="70"/>
  <c r="H46" i="70"/>
  <c r="H45" i="70"/>
  <c r="H44" i="70"/>
  <c r="H43" i="70"/>
  <c r="H42" i="70"/>
  <c r="H41" i="70"/>
  <c r="H40" i="70"/>
  <c r="H39" i="70"/>
  <c r="H38" i="70"/>
  <c r="H37" i="70"/>
  <c r="H36" i="70"/>
  <c r="H35" i="70"/>
  <c r="H34" i="70"/>
  <c r="H33" i="70"/>
  <c r="H32" i="70"/>
  <c r="H31" i="70"/>
  <c r="H30" i="70"/>
  <c r="H29" i="70"/>
  <c r="H28" i="70"/>
  <c r="H27" i="70"/>
  <c r="H26" i="70"/>
  <c r="H25" i="70"/>
  <c r="H24" i="70"/>
  <c r="H23" i="70"/>
  <c r="H22" i="70"/>
  <c r="H21" i="70"/>
  <c r="H20" i="70"/>
  <c r="H19" i="70"/>
  <c r="H18" i="70"/>
  <c r="H49" i="70" s="1"/>
  <c r="P2" i="70" s="1"/>
  <c r="R48" i="70"/>
  <c r="R47" i="70"/>
  <c r="R46" i="70"/>
  <c r="R45" i="70"/>
  <c r="R44" i="70"/>
  <c r="R43" i="70"/>
  <c r="R42" i="70"/>
  <c r="K42" i="70" s="1"/>
  <c r="R41" i="70"/>
  <c r="R40" i="70"/>
  <c r="R39" i="70"/>
  <c r="R38" i="70"/>
  <c r="R37" i="70"/>
  <c r="R36" i="70"/>
  <c r="R35" i="70"/>
  <c r="R34" i="70"/>
  <c r="R33" i="70"/>
  <c r="R32" i="70"/>
  <c r="R31" i="70"/>
  <c r="R30" i="70"/>
  <c r="R29" i="70"/>
  <c r="R28" i="70"/>
  <c r="R27" i="70"/>
  <c r="R26" i="70"/>
  <c r="R25" i="70"/>
  <c r="R24" i="70"/>
  <c r="R23" i="70"/>
  <c r="R22" i="70"/>
  <c r="R21" i="70"/>
  <c r="R20" i="70"/>
  <c r="R19" i="70"/>
  <c r="R18" i="70"/>
  <c r="R49" i="70" s="1"/>
  <c r="J49" i="70"/>
  <c r="T19" i="70"/>
  <c r="S19" i="70" s="1"/>
  <c r="V19" i="70"/>
  <c r="U19" i="70"/>
  <c r="T20" i="70"/>
  <c r="S20" i="70" s="1"/>
  <c r="V20" i="70"/>
  <c r="U20" i="70"/>
  <c r="T22" i="70"/>
  <c r="S22" i="70" s="1"/>
  <c r="V22" i="70"/>
  <c r="U22" i="70"/>
  <c r="T23" i="70"/>
  <c r="S23" i="70" s="1"/>
  <c r="V23" i="70"/>
  <c r="U23" i="70"/>
  <c r="T24" i="70"/>
  <c r="S24" i="70" s="1"/>
  <c r="V24" i="70"/>
  <c r="U24" i="70"/>
  <c r="T26" i="70"/>
  <c r="S26" i="70" s="1"/>
  <c r="V26" i="70"/>
  <c r="U26" i="70"/>
  <c r="T27" i="70"/>
  <c r="S27" i="70" s="1"/>
  <c r="V27" i="70"/>
  <c r="U27" i="70"/>
  <c r="T28" i="70"/>
  <c r="S28" i="70" s="1"/>
  <c r="V28" i="70"/>
  <c r="U28" i="70"/>
  <c r="T30" i="70"/>
  <c r="S30" i="70" s="1"/>
  <c r="V30" i="70"/>
  <c r="U30" i="70"/>
  <c r="T31" i="70"/>
  <c r="S31" i="70" s="1"/>
  <c r="V31" i="70"/>
  <c r="U31" i="70"/>
  <c r="T32" i="70"/>
  <c r="S32" i="70" s="1"/>
  <c r="V32" i="70"/>
  <c r="U32" i="70"/>
  <c r="T34" i="70"/>
  <c r="S34" i="70" s="1"/>
  <c r="V34" i="70"/>
  <c r="U34" i="70"/>
  <c r="T35" i="70"/>
  <c r="S35" i="70" s="1"/>
  <c r="V35" i="70"/>
  <c r="U35" i="70"/>
  <c r="T36" i="70"/>
  <c r="S36" i="70" s="1"/>
  <c r="V36" i="70"/>
  <c r="U36" i="70"/>
  <c r="T38" i="70"/>
  <c r="S38" i="70" s="1"/>
  <c r="V38" i="70"/>
  <c r="U38" i="70"/>
  <c r="T39" i="70"/>
  <c r="S39" i="70" s="1"/>
  <c r="V39" i="70"/>
  <c r="U39" i="70"/>
  <c r="T40" i="70"/>
  <c r="S40" i="70" s="1"/>
  <c r="V40" i="70"/>
  <c r="U40" i="70"/>
  <c r="L42" i="70"/>
  <c r="T42" i="70" s="1"/>
  <c r="S42" i="70" s="1"/>
  <c r="T43" i="70"/>
  <c r="S43" i="70" s="1"/>
  <c r="V43" i="70"/>
  <c r="U43" i="70"/>
  <c r="T44" i="70"/>
  <c r="S44" i="70" s="1"/>
  <c r="V44" i="70"/>
  <c r="U44" i="70"/>
  <c r="V45" i="70"/>
  <c r="T46" i="70"/>
  <c r="S46" i="70" s="1"/>
  <c r="V46" i="70"/>
  <c r="U46" i="70"/>
  <c r="T47" i="70"/>
  <c r="S47" i="70" s="1"/>
  <c r="V47" i="70"/>
  <c r="U47" i="70"/>
  <c r="T48" i="70"/>
  <c r="S48" i="70" s="1"/>
  <c r="V48" i="70"/>
  <c r="U48" i="70"/>
  <c r="G48" i="69"/>
  <c r="K48" i="69" s="1"/>
  <c r="L48" i="69" s="1"/>
  <c r="G47" i="69"/>
  <c r="K47" i="69" s="1"/>
  <c r="L47" i="69" s="1"/>
  <c r="T47" i="69" s="1"/>
  <c r="S47" i="69" s="1"/>
  <c r="G46" i="69"/>
  <c r="K46" i="69" s="1"/>
  <c r="L46" i="69" s="1"/>
  <c r="G45" i="69"/>
  <c r="K45" i="69" s="1"/>
  <c r="L45" i="69" s="1"/>
  <c r="G44" i="69"/>
  <c r="K44" i="69" s="1"/>
  <c r="L44" i="69" s="1"/>
  <c r="G43" i="69"/>
  <c r="K43" i="69" s="1"/>
  <c r="L43" i="69" s="1"/>
  <c r="T43" i="69" s="1"/>
  <c r="S43" i="69" s="1"/>
  <c r="G42" i="69"/>
  <c r="G41" i="69"/>
  <c r="K41" i="69" s="1"/>
  <c r="L41" i="69" s="1"/>
  <c r="G40" i="69"/>
  <c r="K40" i="69" s="1"/>
  <c r="L40" i="69" s="1"/>
  <c r="G39" i="69"/>
  <c r="K39" i="69" s="1"/>
  <c r="L39" i="69" s="1"/>
  <c r="T39" i="69" s="1"/>
  <c r="S39" i="69" s="1"/>
  <c r="G38" i="69"/>
  <c r="K38" i="69" s="1"/>
  <c r="L38" i="69" s="1"/>
  <c r="G37" i="69"/>
  <c r="K37" i="69" s="1"/>
  <c r="L37" i="69" s="1"/>
  <c r="G36" i="69"/>
  <c r="K36" i="69" s="1"/>
  <c r="L36" i="69" s="1"/>
  <c r="G35" i="69"/>
  <c r="K35" i="69" s="1"/>
  <c r="L35" i="69" s="1"/>
  <c r="T35" i="69" s="1"/>
  <c r="S35" i="69" s="1"/>
  <c r="G34" i="69"/>
  <c r="K34" i="69" s="1"/>
  <c r="L34" i="69" s="1"/>
  <c r="G33" i="69"/>
  <c r="K33" i="69" s="1"/>
  <c r="L33" i="69" s="1"/>
  <c r="G32" i="69"/>
  <c r="K32" i="69" s="1"/>
  <c r="L32" i="69" s="1"/>
  <c r="G31" i="69"/>
  <c r="K31" i="69" s="1"/>
  <c r="L31" i="69" s="1"/>
  <c r="T31" i="69" s="1"/>
  <c r="S31" i="69" s="1"/>
  <c r="G30" i="69"/>
  <c r="K30" i="69" s="1"/>
  <c r="L30" i="69" s="1"/>
  <c r="G29" i="69"/>
  <c r="K29" i="69" s="1"/>
  <c r="L29" i="69" s="1"/>
  <c r="G28" i="69"/>
  <c r="K28" i="69" s="1"/>
  <c r="L28" i="69" s="1"/>
  <c r="G27" i="69"/>
  <c r="K27" i="69" s="1"/>
  <c r="L27" i="69" s="1"/>
  <c r="T27" i="69" s="1"/>
  <c r="S27" i="69" s="1"/>
  <c r="G26" i="69"/>
  <c r="K26" i="69" s="1"/>
  <c r="L26" i="69" s="1"/>
  <c r="G25" i="69"/>
  <c r="K25" i="69" s="1"/>
  <c r="L25" i="69" s="1"/>
  <c r="G24" i="69"/>
  <c r="K24" i="69" s="1"/>
  <c r="L24" i="69" s="1"/>
  <c r="G23" i="69"/>
  <c r="K23" i="69" s="1"/>
  <c r="L23" i="69" s="1"/>
  <c r="T23" i="69" s="1"/>
  <c r="S23" i="69" s="1"/>
  <c r="G22" i="69"/>
  <c r="K22" i="69" s="1"/>
  <c r="L22" i="69" s="1"/>
  <c r="T22" i="69" s="1"/>
  <c r="S22" i="69" s="1"/>
  <c r="G21" i="69"/>
  <c r="K21" i="69" s="1"/>
  <c r="L21" i="69" s="1"/>
  <c r="G20" i="69"/>
  <c r="K20" i="69" s="1"/>
  <c r="L20" i="69" s="1"/>
  <c r="G19" i="69"/>
  <c r="K19" i="69" s="1"/>
  <c r="L19" i="69" s="1"/>
  <c r="T19" i="69" s="1"/>
  <c r="S19" i="69" s="1"/>
  <c r="G18" i="69"/>
  <c r="H48" i="69"/>
  <c r="H47" i="69"/>
  <c r="H46" i="69"/>
  <c r="H45" i="69"/>
  <c r="H44" i="69"/>
  <c r="H43" i="69"/>
  <c r="H42" i="69"/>
  <c r="H41" i="69"/>
  <c r="H40" i="69"/>
  <c r="H39" i="69"/>
  <c r="H38" i="69"/>
  <c r="H37" i="69"/>
  <c r="H36" i="69"/>
  <c r="H35" i="69"/>
  <c r="H34" i="69"/>
  <c r="H33" i="69"/>
  <c r="H32" i="69"/>
  <c r="H31" i="69"/>
  <c r="H30" i="69"/>
  <c r="H29" i="69"/>
  <c r="H28" i="69"/>
  <c r="H27" i="69"/>
  <c r="H26" i="69"/>
  <c r="H25" i="69"/>
  <c r="H24" i="69"/>
  <c r="H23" i="69"/>
  <c r="H22" i="69"/>
  <c r="H21" i="69"/>
  <c r="H20" i="69"/>
  <c r="H19" i="69"/>
  <c r="H18" i="69"/>
  <c r="H49" i="69" s="1"/>
  <c r="P2" i="69" s="1"/>
  <c r="R48" i="69"/>
  <c r="R47" i="69"/>
  <c r="R46" i="69"/>
  <c r="R45" i="69"/>
  <c r="R44" i="69"/>
  <c r="R43" i="69"/>
  <c r="R42" i="69"/>
  <c r="K42" i="69" s="1"/>
  <c r="R41" i="69"/>
  <c r="R40" i="69"/>
  <c r="R39" i="69"/>
  <c r="R38" i="69"/>
  <c r="R37" i="69"/>
  <c r="R36" i="69"/>
  <c r="R35" i="69"/>
  <c r="R34" i="69"/>
  <c r="R33" i="69"/>
  <c r="R32" i="69"/>
  <c r="R31" i="69"/>
  <c r="R30" i="69"/>
  <c r="R29" i="69"/>
  <c r="R28" i="69"/>
  <c r="R27" i="69"/>
  <c r="R26" i="69"/>
  <c r="R25" i="69"/>
  <c r="R24" i="69"/>
  <c r="R23" i="69"/>
  <c r="R22" i="69"/>
  <c r="R21" i="69"/>
  <c r="R20" i="69"/>
  <c r="R19" i="69"/>
  <c r="R18" i="69"/>
  <c r="R49" i="69" s="1"/>
  <c r="J49" i="69"/>
  <c r="T20" i="69"/>
  <c r="S20" i="69" s="1"/>
  <c r="V20" i="69"/>
  <c r="U20" i="69"/>
  <c r="T21" i="69"/>
  <c r="S21" i="69" s="1"/>
  <c r="V21" i="69"/>
  <c r="U21" i="69"/>
  <c r="V22" i="69"/>
  <c r="U22" i="69"/>
  <c r="T24" i="69"/>
  <c r="S24" i="69" s="1"/>
  <c r="V24" i="69"/>
  <c r="U24" i="69"/>
  <c r="T25" i="69"/>
  <c r="S25" i="69" s="1"/>
  <c r="V25" i="69"/>
  <c r="U25" i="69"/>
  <c r="T26" i="69"/>
  <c r="S26" i="69" s="1"/>
  <c r="V26" i="69"/>
  <c r="U26" i="69"/>
  <c r="T28" i="69"/>
  <c r="S28" i="69" s="1"/>
  <c r="V28" i="69"/>
  <c r="U28" i="69"/>
  <c r="T29" i="69"/>
  <c r="S29" i="69" s="1"/>
  <c r="V29" i="69"/>
  <c r="U29" i="69"/>
  <c r="T30" i="69"/>
  <c r="S30" i="69" s="1"/>
  <c r="V30" i="69"/>
  <c r="U30" i="69"/>
  <c r="T32" i="69"/>
  <c r="S32" i="69" s="1"/>
  <c r="V32" i="69"/>
  <c r="U32" i="69"/>
  <c r="T33" i="69"/>
  <c r="S33" i="69" s="1"/>
  <c r="V33" i="69"/>
  <c r="U33" i="69"/>
  <c r="T34" i="69"/>
  <c r="S34" i="69" s="1"/>
  <c r="V34" i="69"/>
  <c r="U34" i="69"/>
  <c r="T36" i="69"/>
  <c r="S36" i="69" s="1"/>
  <c r="V36" i="69"/>
  <c r="U36" i="69"/>
  <c r="T37" i="69"/>
  <c r="S37" i="69" s="1"/>
  <c r="V37" i="69"/>
  <c r="U37" i="69"/>
  <c r="T38" i="69"/>
  <c r="S38" i="69" s="1"/>
  <c r="V38" i="69"/>
  <c r="U38" i="69"/>
  <c r="T40" i="69"/>
  <c r="S40" i="69" s="1"/>
  <c r="V40" i="69"/>
  <c r="U40" i="69"/>
  <c r="T41" i="69"/>
  <c r="S41" i="69" s="1"/>
  <c r="V41" i="69"/>
  <c r="U41" i="69"/>
  <c r="L42" i="69"/>
  <c r="T42" i="69" s="1"/>
  <c r="S42" i="69" s="1"/>
  <c r="T44" i="69"/>
  <c r="S44" i="69" s="1"/>
  <c r="V44" i="69"/>
  <c r="U44" i="69"/>
  <c r="T45" i="69"/>
  <c r="S45" i="69" s="1"/>
  <c r="V45" i="69"/>
  <c r="U45" i="69"/>
  <c r="T46" i="69"/>
  <c r="S46" i="69" s="1"/>
  <c r="V46" i="69"/>
  <c r="U46" i="69"/>
  <c r="V47" i="69"/>
  <c r="T48" i="69"/>
  <c r="S48" i="69" s="1"/>
  <c r="V48" i="69"/>
  <c r="U48" i="69"/>
  <c r="G48" i="68"/>
  <c r="K48" i="68" s="1"/>
  <c r="L48" i="68" s="1"/>
  <c r="T48" i="68" s="1"/>
  <c r="S48" i="68" s="1"/>
  <c r="G47" i="68"/>
  <c r="K47" i="68" s="1"/>
  <c r="L47" i="68" s="1"/>
  <c r="G46" i="68"/>
  <c r="K46" i="68" s="1"/>
  <c r="L46" i="68" s="1"/>
  <c r="T46" i="68" s="1"/>
  <c r="S46" i="68" s="1"/>
  <c r="G45" i="68"/>
  <c r="K45" i="68" s="1"/>
  <c r="L45" i="68" s="1"/>
  <c r="T45" i="68" s="1"/>
  <c r="S45" i="68" s="1"/>
  <c r="G44" i="68"/>
  <c r="K44" i="68" s="1"/>
  <c r="L44" i="68" s="1"/>
  <c r="T44" i="68" s="1"/>
  <c r="S44" i="68" s="1"/>
  <c r="G43" i="68"/>
  <c r="K43" i="68" s="1"/>
  <c r="L43" i="68" s="1"/>
  <c r="G42" i="68"/>
  <c r="G41" i="68"/>
  <c r="K41" i="68" s="1"/>
  <c r="L41" i="68" s="1"/>
  <c r="G40" i="68"/>
  <c r="K40" i="68" s="1"/>
  <c r="L40" i="68" s="1"/>
  <c r="T40" i="68" s="1"/>
  <c r="S40" i="68" s="1"/>
  <c r="G39" i="68"/>
  <c r="K39" i="68" s="1"/>
  <c r="L39" i="68" s="1"/>
  <c r="G38" i="68"/>
  <c r="K38" i="68" s="1"/>
  <c r="L38" i="68" s="1"/>
  <c r="G37" i="68"/>
  <c r="K37" i="68" s="1"/>
  <c r="L37" i="68" s="1"/>
  <c r="G36" i="68"/>
  <c r="K36" i="68" s="1"/>
  <c r="L36" i="68" s="1"/>
  <c r="T36" i="68" s="1"/>
  <c r="S36" i="68" s="1"/>
  <c r="G35" i="68"/>
  <c r="K35" i="68" s="1"/>
  <c r="L35" i="68" s="1"/>
  <c r="G34" i="68"/>
  <c r="K34" i="68" s="1"/>
  <c r="L34" i="68" s="1"/>
  <c r="G33" i="68"/>
  <c r="K33" i="68" s="1"/>
  <c r="L33" i="68" s="1"/>
  <c r="G32" i="68"/>
  <c r="K32" i="68" s="1"/>
  <c r="L32" i="68" s="1"/>
  <c r="T32" i="68" s="1"/>
  <c r="S32" i="68" s="1"/>
  <c r="G31" i="68"/>
  <c r="K31" i="68" s="1"/>
  <c r="L31" i="68" s="1"/>
  <c r="G30" i="68"/>
  <c r="K30" i="68" s="1"/>
  <c r="L30" i="68" s="1"/>
  <c r="G29" i="68"/>
  <c r="K29" i="68" s="1"/>
  <c r="L29" i="68" s="1"/>
  <c r="G28" i="68"/>
  <c r="K28" i="68" s="1"/>
  <c r="L28" i="68" s="1"/>
  <c r="T28" i="68" s="1"/>
  <c r="S28" i="68" s="1"/>
  <c r="G27" i="68"/>
  <c r="K27" i="68" s="1"/>
  <c r="L27" i="68" s="1"/>
  <c r="G26" i="68"/>
  <c r="K26" i="68" s="1"/>
  <c r="L26" i="68" s="1"/>
  <c r="G25" i="68"/>
  <c r="K25" i="68" s="1"/>
  <c r="L25" i="68" s="1"/>
  <c r="G24" i="68"/>
  <c r="K24" i="68" s="1"/>
  <c r="L24" i="68" s="1"/>
  <c r="T24" i="68" s="1"/>
  <c r="S24" i="68" s="1"/>
  <c r="G23" i="68"/>
  <c r="K23" i="68" s="1"/>
  <c r="L23" i="68" s="1"/>
  <c r="G22" i="68"/>
  <c r="K22" i="68" s="1"/>
  <c r="L22" i="68" s="1"/>
  <c r="G21" i="68"/>
  <c r="K21" i="68" s="1"/>
  <c r="L21" i="68" s="1"/>
  <c r="G20" i="68"/>
  <c r="K20" i="68" s="1"/>
  <c r="L20" i="68" s="1"/>
  <c r="T20" i="68" s="1"/>
  <c r="S20" i="68" s="1"/>
  <c r="G19" i="68"/>
  <c r="K19" i="68" s="1"/>
  <c r="L19" i="68" s="1"/>
  <c r="G18" i="68"/>
  <c r="H48" i="68"/>
  <c r="H47" i="68"/>
  <c r="H46" i="68"/>
  <c r="H45" i="68"/>
  <c r="H44" i="68"/>
  <c r="H43" i="68"/>
  <c r="H42" i="68"/>
  <c r="H41" i="68"/>
  <c r="H40" i="68"/>
  <c r="H39" i="68"/>
  <c r="H38" i="68"/>
  <c r="H37" i="68"/>
  <c r="H36" i="68"/>
  <c r="H35" i="68"/>
  <c r="H34" i="68"/>
  <c r="H33" i="68"/>
  <c r="H32" i="68"/>
  <c r="H31" i="68"/>
  <c r="H30" i="68"/>
  <c r="H29" i="68"/>
  <c r="H28" i="68"/>
  <c r="H27" i="68"/>
  <c r="H26" i="68"/>
  <c r="H25" i="68"/>
  <c r="H24" i="68"/>
  <c r="H23" i="68"/>
  <c r="H22" i="68"/>
  <c r="H21" i="68"/>
  <c r="H20" i="68"/>
  <c r="H19" i="68"/>
  <c r="H18" i="68"/>
  <c r="H49" i="68" s="1"/>
  <c r="P2" i="68" s="1"/>
  <c r="R48" i="68"/>
  <c r="R47" i="68"/>
  <c r="R46" i="68"/>
  <c r="R45" i="68"/>
  <c r="R44" i="68"/>
  <c r="R43" i="68"/>
  <c r="R42" i="68"/>
  <c r="K42" i="68" s="1"/>
  <c r="L42" i="68" s="1"/>
  <c r="T42" i="68" s="1"/>
  <c r="S42" i="68" s="1"/>
  <c r="R41" i="68"/>
  <c r="R40" i="68"/>
  <c r="R39" i="68"/>
  <c r="R38" i="68"/>
  <c r="R37" i="68"/>
  <c r="R36" i="68"/>
  <c r="R35" i="68"/>
  <c r="R34" i="68"/>
  <c r="R33" i="68"/>
  <c r="R32" i="68"/>
  <c r="R31" i="68"/>
  <c r="R30" i="68"/>
  <c r="R29" i="68"/>
  <c r="R28" i="68"/>
  <c r="R27" i="68"/>
  <c r="R26" i="68"/>
  <c r="R25" i="68"/>
  <c r="R24" i="68"/>
  <c r="R23" i="68"/>
  <c r="R22" i="68"/>
  <c r="R21" i="68"/>
  <c r="R20" i="68"/>
  <c r="R19" i="68"/>
  <c r="R18" i="68"/>
  <c r="R49" i="68" s="1"/>
  <c r="J49" i="68"/>
  <c r="T19" i="68"/>
  <c r="S19" i="68" s="1"/>
  <c r="V19" i="68"/>
  <c r="U19" i="68"/>
  <c r="T21" i="68"/>
  <c r="S21" i="68" s="1"/>
  <c r="T22" i="68"/>
  <c r="S22" i="68" s="1"/>
  <c r="V22" i="68"/>
  <c r="T23" i="68"/>
  <c r="S23" i="68" s="1"/>
  <c r="V23" i="68"/>
  <c r="U23" i="68"/>
  <c r="T25" i="68"/>
  <c r="S25" i="68" s="1"/>
  <c r="T26" i="68"/>
  <c r="S26" i="68" s="1"/>
  <c r="V26" i="68"/>
  <c r="T27" i="68"/>
  <c r="S27" i="68" s="1"/>
  <c r="V27" i="68"/>
  <c r="U27" i="68"/>
  <c r="T29" i="68"/>
  <c r="S29" i="68" s="1"/>
  <c r="T30" i="68"/>
  <c r="S30" i="68" s="1"/>
  <c r="V30" i="68"/>
  <c r="T31" i="68"/>
  <c r="S31" i="68" s="1"/>
  <c r="V31" i="68"/>
  <c r="U31" i="68"/>
  <c r="T33" i="68"/>
  <c r="S33" i="68" s="1"/>
  <c r="T34" i="68"/>
  <c r="S34" i="68" s="1"/>
  <c r="V34" i="68"/>
  <c r="T35" i="68"/>
  <c r="S35" i="68" s="1"/>
  <c r="V35" i="68"/>
  <c r="U35" i="68"/>
  <c r="T37" i="68"/>
  <c r="S37" i="68" s="1"/>
  <c r="T38" i="68"/>
  <c r="S38" i="68" s="1"/>
  <c r="V38" i="68"/>
  <c r="T39" i="68"/>
  <c r="S39" i="68" s="1"/>
  <c r="V39" i="68"/>
  <c r="U39" i="68"/>
  <c r="T41" i="68"/>
  <c r="S41" i="68" s="1"/>
  <c r="T43" i="68"/>
  <c r="S43" i="68" s="1"/>
  <c r="V43" i="68"/>
  <c r="U43" i="68"/>
  <c r="V44" i="68"/>
  <c r="V45" i="68"/>
  <c r="U45" i="68"/>
  <c r="V46" i="68"/>
  <c r="U46" i="68"/>
  <c r="T47" i="68"/>
  <c r="S47" i="68" s="1"/>
  <c r="V47" i="68"/>
  <c r="U47" i="68"/>
  <c r="V48" i="68"/>
  <c r="G48" i="67"/>
  <c r="K48" i="67" s="1"/>
  <c r="L48" i="67" s="1"/>
  <c r="G47" i="67"/>
  <c r="K47" i="67" s="1"/>
  <c r="L47" i="67" s="1"/>
  <c r="T47" i="67" s="1"/>
  <c r="S47" i="67" s="1"/>
  <c r="G46" i="67"/>
  <c r="K46" i="67" s="1"/>
  <c r="L46" i="67" s="1"/>
  <c r="T46" i="67" s="1"/>
  <c r="S46" i="67" s="1"/>
  <c r="G45" i="67"/>
  <c r="K45" i="67" s="1"/>
  <c r="L45" i="67" s="1"/>
  <c r="G44" i="67"/>
  <c r="K44" i="67" s="1"/>
  <c r="L44" i="67" s="1"/>
  <c r="G43" i="67"/>
  <c r="K43" i="67" s="1"/>
  <c r="L43" i="67" s="1"/>
  <c r="T43" i="67" s="1"/>
  <c r="S43" i="67" s="1"/>
  <c r="G42" i="67"/>
  <c r="G41" i="67"/>
  <c r="K41" i="67" s="1"/>
  <c r="L41" i="67" s="1"/>
  <c r="G40" i="67"/>
  <c r="K40" i="67" s="1"/>
  <c r="L40" i="67" s="1"/>
  <c r="G39" i="67"/>
  <c r="K39" i="67" s="1"/>
  <c r="L39" i="67" s="1"/>
  <c r="G38" i="67"/>
  <c r="K38" i="67" s="1"/>
  <c r="L38" i="67" s="1"/>
  <c r="T38" i="67" s="1"/>
  <c r="S38" i="67" s="1"/>
  <c r="G37" i="67"/>
  <c r="K37" i="67" s="1"/>
  <c r="L37" i="67" s="1"/>
  <c r="G36" i="67"/>
  <c r="K36" i="67" s="1"/>
  <c r="L36" i="67" s="1"/>
  <c r="G35" i="67"/>
  <c r="K35" i="67" s="1"/>
  <c r="L35" i="67" s="1"/>
  <c r="G34" i="67"/>
  <c r="K34" i="67" s="1"/>
  <c r="L34" i="67" s="1"/>
  <c r="T34" i="67" s="1"/>
  <c r="S34" i="67" s="1"/>
  <c r="G33" i="67"/>
  <c r="K33" i="67" s="1"/>
  <c r="L33" i="67" s="1"/>
  <c r="G32" i="67"/>
  <c r="K32" i="67" s="1"/>
  <c r="L32" i="67" s="1"/>
  <c r="G31" i="67"/>
  <c r="K31" i="67" s="1"/>
  <c r="L31" i="67" s="1"/>
  <c r="G30" i="67"/>
  <c r="K30" i="67" s="1"/>
  <c r="L30" i="67" s="1"/>
  <c r="T30" i="67" s="1"/>
  <c r="S30" i="67" s="1"/>
  <c r="G29" i="67"/>
  <c r="K29" i="67" s="1"/>
  <c r="L29" i="67" s="1"/>
  <c r="G28" i="67"/>
  <c r="K28" i="67" s="1"/>
  <c r="L28" i="67" s="1"/>
  <c r="G27" i="67"/>
  <c r="K27" i="67" s="1"/>
  <c r="L27" i="67" s="1"/>
  <c r="G26" i="67"/>
  <c r="K26" i="67" s="1"/>
  <c r="L26" i="67" s="1"/>
  <c r="T26" i="67" s="1"/>
  <c r="S26" i="67" s="1"/>
  <c r="G25" i="67"/>
  <c r="K25" i="67" s="1"/>
  <c r="L25" i="67" s="1"/>
  <c r="G24" i="67"/>
  <c r="K24" i="67" s="1"/>
  <c r="L24" i="67" s="1"/>
  <c r="G23" i="67"/>
  <c r="K23" i="67" s="1"/>
  <c r="L23" i="67" s="1"/>
  <c r="G22" i="67"/>
  <c r="K22" i="67" s="1"/>
  <c r="L22" i="67" s="1"/>
  <c r="T22" i="67" s="1"/>
  <c r="S22" i="67" s="1"/>
  <c r="G21" i="67"/>
  <c r="K21" i="67" s="1"/>
  <c r="L21" i="67" s="1"/>
  <c r="G20" i="67"/>
  <c r="K20" i="67" s="1"/>
  <c r="L20" i="67" s="1"/>
  <c r="G19" i="67"/>
  <c r="K19" i="67" s="1"/>
  <c r="L19" i="67" s="1"/>
  <c r="G18"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H49" i="67" s="1"/>
  <c r="P2" i="67" s="1"/>
  <c r="R48" i="67"/>
  <c r="R47" i="67"/>
  <c r="R46" i="67"/>
  <c r="R45" i="67"/>
  <c r="R44" i="67"/>
  <c r="R43" i="67"/>
  <c r="R42" i="67"/>
  <c r="K42" i="67" s="1"/>
  <c r="R41" i="67"/>
  <c r="R40" i="67"/>
  <c r="R39" i="67"/>
  <c r="R38" i="67"/>
  <c r="R37" i="67"/>
  <c r="R36" i="67"/>
  <c r="R35" i="67"/>
  <c r="R34" i="67"/>
  <c r="R33" i="67"/>
  <c r="R32" i="67"/>
  <c r="R31" i="67"/>
  <c r="R30" i="67"/>
  <c r="R29" i="67"/>
  <c r="R28" i="67"/>
  <c r="R27" i="67"/>
  <c r="R26" i="67"/>
  <c r="R25" i="67"/>
  <c r="R24" i="67"/>
  <c r="R23" i="67"/>
  <c r="R22" i="67"/>
  <c r="R21" i="67"/>
  <c r="R20" i="67"/>
  <c r="R19" i="67"/>
  <c r="R18" i="67"/>
  <c r="R49" i="67" s="1"/>
  <c r="J49" i="67"/>
  <c r="T19" i="67"/>
  <c r="S19" i="67" s="1"/>
  <c r="T20" i="67"/>
  <c r="S20" i="67" s="1"/>
  <c r="V20" i="67"/>
  <c r="U20" i="67"/>
  <c r="T21" i="67"/>
  <c r="S21" i="67" s="1"/>
  <c r="V21" i="67"/>
  <c r="U21" i="67"/>
  <c r="T23" i="67"/>
  <c r="S23" i="67" s="1"/>
  <c r="T24" i="67"/>
  <c r="S24" i="67" s="1"/>
  <c r="V24" i="67"/>
  <c r="U24" i="67"/>
  <c r="T25" i="67"/>
  <c r="S25" i="67" s="1"/>
  <c r="V25" i="67"/>
  <c r="U25" i="67"/>
  <c r="T27" i="67"/>
  <c r="S27" i="67" s="1"/>
  <c r="T28" i="67"/>
  <c r="S28" i="67" s="1"/>
  <c r="V28" i="67"/>
  <c r="U28" i="67"/>
  <c r="T29" i="67"/>
  <c r="S29" i="67" s="1"/>
  <c r="V29" i="67"/>
  <c r="U29" i="67"/>
  <c r="T31" i="67"/>
  <c r="S31" i="67" s="1"/>
  <c r="T32" i="67"/>
  <c r="S32" i="67" s="1"/>
  <c r="V32" i="67"/>
  <c r="U32" i="67"/>
  <c r="T33" i="67"/>
  <c r="S33" i="67" s="1"/>
  <c r="V33" i="67"/>
  <c r="U33" i="67"/>
  <c r="T35" i="67"/>
  <c r="S35" i="67" s="1"/>
  <c r="T36" i="67"/>
  <c r="S36" i="67" s="1"/>
  <c r="V36" i="67"/>
  <c r="U36" i="67"/>
  <c r="T37" i="67"/>
  <c r="S37" i="67" s="1"/>
  <c r="V37" i="67"/>
  <c r="U37" i="67"/>
  <c r="T39" i="67"/>
  <c r="S39" i="67" s="1"/>
  <c r="T40" i="67"/>
  <c r="S40" i="67" s="1"/>
  <c r="V40" i="67"/>
  <c r="U40" i="67"/>
  <c r="T41" i="67"/>
  <c r="S41" i="67" s="1"/>
  <c r="V41" i="67"/>
  <c r="U41" i="67"/>
  <c r="L42" i="67"/>
  <c r="T42" i="67" s="1"/>
  <c r="S42" i="67" s="1"/>
  <c r="V43" i="67"/>
  <c r="U43" i="67"/>
  <c r="T44" i="67"/>
  <c r="S44" i="67" s="1"/>
  <c r="V44" i="67"/>
  <c r="U44" i="67"/>
  <c r="T45" i="67"/>
  <c r="S45" i="67" s="1"/>
  <c r="V45" i="67"/>
  <c r="U45" i="67"/>
  <c r="V46" i="67"/>
  <c r="V47" i="67"/>
  <c r="U47" i="67"/>
  <c r="T48" i="67"/>
  <c r="S48" i="67" s="1"/>
  <c r="V48" i="67"/>
  <c r="U48" i="67"/>
  <c r="G48" i="66"/>
  <c r="K48" i="66" s="1"/>
  <c r="L48" i="66" s="1"/>
  <c r="T48" i="66" s="1"/>
  <c r="S48" i="66" s="1"/>
  <c r="G47" i="66"/>
  <c r="K47" i="66" s="1"/>
  <c r="L47" i="66" s="1"/>
  <c r="G46" i="66"/>
  <c r="K46" i="66" s="1"/>
  <c r="L46" i="66" s="1"/>
  <c r="T46" i="66" s="1"/>
  <c r="S46" i="66" s="1"/>
  <c r="G45" i="66"/>
  <c r="K45" i="66" s="1"/>
  <c r="L45" i="66" s="1"/>
  <c r="T45" i="66" s="1"/>
  <c r="S45" i="66" s="1"/>
  <c r="G44" i="66"/>
  <c r="K44" i="66" s="1"/>
  <c r="L44" i="66" s="1"/>
  <c r="T44" i="66" s="1"/>
  <c r="S44" i="66" s="1"/>
  <c r="G43" i="66"/>
  <c r="K43" i="66" s="1"/>
  <c r="L43" i="66" s="1"/>
  <c r="G42" i="66"/>
  <c r="G41" i="66"/>
  <c r="K41" i="66" s="1"/>
  <c r="L41" i="66" s="1"/>
  <c r="G40" i="66"/>
  <c r="K40" i="66" s="1"/>
  <c r="L40" i="66" s="1"/>
  <c r="T40" i="66" s="1"/>
  <c r="S40" i="66" s="1"/>
  <c r="G39" i="66"/>
  <c r="K39" i="66" s="1"/>
  <c r="L39" i="66" s="1"/>
  <c r="G38" i="66"/>
  <c r="K38" i="66" s="1"/>
  <c r="L38" i="66" s="1"/>
  <c r="G37" i="66"/>
  <c r="K37" i="66" s="1"/>
  <c r="L37" i="66" s="1"/>
  <c r="G36" i="66"/>
  <c r="K36" i="66" s="1"/>
  <c r="L36" i="66" s="1"/>
  <c r="T36" i="66" s="1"/>
  <c r="S36" i="66" s="1"/>
  <c r="G35" i="66"/>
  <c r="K35" i="66" s="1"/>
  <c r="L35" i="66" s="1"/>
  <c r="G34" i="66"/>
  <c r="K34" i="66" s="1"/>
  <c r="L34" i="66" s="1"/>
  <c r="G33" i="66"/>
  <c r="K33" i="66" s="1"/>
  <c r="L33" i="66" s="1"/>
  <c r="G32" i="66"/>
  <c r="K32" i="66" s="1"/>
  <c r="L32" i="66" s="1"/>
  <c r="T32" i="66" s="1"/>
  <c r="S32" i="66" s="1"/>
  <c r="G31" i="66"/>
  <c r="K31" i="66" s="1"/>
  <c r="L31" i="66" s="1"/>
  <c r="G30" i="66"/>
  <c r="K30" i="66" s="1"/>
  <c r="L30" i="66" s="1"/>
  <c r="G29" i="66"/>
  <c r="K29" i="66" s="1"/>
  <c r="L29" i="66" s="1"/>
  <c r="G28" i="66"/>
  <c r="K28" i="66" s="1"/>
  <c r="L28" i="66" s="1"/>
  <c r="T28" i="66" s="1"/>
  <c r="S28" i="66" s="1"/>
  <c r="G27" i="66"/>
  <c r="K27" i="66" s="1"/>
  <c r="L27" i="66" s="1"/>
  <c r="G26" i="66"/>
  <c r="K26" i="66" s="1"/>
  <c r="L26" i="66" s="1"/>
  <c r="G25" i="66"/>
  <c r="K25" i="66" s="1"/>
  <c r="L25" i="66" s="1"/>
  <c r="G24" i="66"/>
  <c r="K24" i="66" s="1"/>
  <c r="L24" i="66" s="1"/>
  <c r="T24" i="66" s="1"/>
  <c r="S24" i="66" s="1"/>
  <c r="G23" i="66"/>
  <c r="K23" i="66" s="1"/>
  <c r="L23" i="66" s="1"/>
  <c r="G22" i="66"/>
  <c r="K22" i="66" s="1"/>
  <c r="L22" i="66" s="1"/>
  <c r="G21" i="66"/>
  <c r="K21" i="66" s="1"/>
  <c r="L21" i="66" s="1"/>
  <c r="G20" i="66"/>
  <c r="K20" i="66" s="1"/>
  <c r="L20" i="66" s="1"/>
  <c r="T20" i="66" s="1"/>
  <c r="S20" i="66" s="1"/>
  <c r="G19" i="66"/>
  <c r="K19" i="66" s="1"/>
  <c r="L19" i="66" s="1"/>
  <c r="G18" i="66"/>
  <c r="H48" i="66"/>
  <c r="H47" i="66"/>
  <c r="H46" i="66"/>
  <c r="H45" i="66"/>
  <c r="H44" i="66"/>
  <c r="H43" i="66"/>
  <c r="H42" i="66"/>
  <c r="H41" i="66"/>
  <c r="H40" i="66"/>
  <c r="H39" i="66"/>
  <c r="H38" i="66"/>
  <c r="H37" i="66"/>
  <c r="H36" i="66"/>
  <c r="H35" i="66"/>
  <c r="H34" i="66"/>
  <c r="H33" i="66"/>
  <c r="H32" i="66"/>
  <c r="H31" i="66"/>
  <c r="H30" i="66"/>
  <c r="H29" i="66"/>
  <c r="H28" i="66"/>
  <c r="H27" i="66"/>
  <c r="H26" i="66"/>
  <c r="H25" i="66"/>
  <c r="H24" i="66"/>
  <c r="H23" i="66"/>
  <c r="H22" i="66"/>
  <c r="H21" i="66"/>
  <c r="H20" i="66"/>
  <c r="H19" i="66"/>
  <c r="H18" i="66"/>
  <c r="H49" i="66" s="1"/>
  <c r="P2" i="66" s="1"/>
  <c r="R48" i="66"/>
  <c r="R47" i="66"/>
  <c r="R46" i="66"/>
  <c r="R45" i="66"/>
  <c r="R44" i="66"/>
  <c r="R43" i="66"/>
  <c r="R42" i="66"/>
  <c r="K42" i="66" s="1"/>
  <c r="L42" i="66" s="1"/>
  <c r="T42" i="66" s="1"/>
  <c r="S42" i="66" s="1"/>
  <c r="R41" i="66"/>
  <c r="R40" i="66"/>
  <c r="R39" i="66"/>
  <c r="R38" i="66"/>
  <c r="R37" i="66"/>
  <c r="R36" i="66"/>
  <c r="R35" i="66"/>
  <c r="R34" i="66"/>
  <c r="R33" i="66"/>
  <c r="R32" i="66"/>
  <c r="R31" i="66"/>
  <c r="R30" i="66"/>
  <c r="R29" i="66"/>
  <c r="R28" i="66"/>
  <c r="R27" i="66"/>
  <c r="R26" i="66"/>
  <c r="R25" i="66"/>
  <c r="R24" i="66"/>
  <c r="R23" i="66"/>
  <c r="R22" i="66"/>
  <c r="R21" i="66"/>
  <c r="R20" i="66"/>
  <c r="R19" i="66"/>
  <c r="R18" i="66"/>
  <c r="R49" i="66" s="1"/>
  <c r="J49" i="66"/>
  <c r="T19" i="66"/>
  <c r="S19" i="66" s="1"/>
  <c r="V19" i="66"/>
  <c r="U19" i="66"/>
  <c r="T21" i="66"/>
  <c r="S21" i="66" s="1"/>
  <c r="T22" i="66"/>
  <c r="S22" i="66" s="1"/>
  <c r="V22" i="66"/>
  <c r="T23" i="66"/>
  <c r="S23" i="66" s="1"/>
  <c r="V23" i="66"/>
  <c r="U23" i="66"/>
  <c r="T25" i="66"/>
  <c r="S25" i="66" s="1"/>
  <c r="T26" i="66"/>
  <c r="S26" i="66" s="1"/>
  <c r="V26" i="66"/>
  <c r="T27" i="66"/>
  <c r="S27" i="66" s="1"/>
  <c r="V27" i="66"/>
  <c r="U27" i="66"/>
  <c r="T29" i="66"/>
  <c r="S29" i="66" s="1"/>
  <c r="T30" i="66"/>
  <c r="S30" i="66" s="1"/>
  <c r="V30" i="66"/>
  <c r="T31" i="66"/>
  <c r="S31" i="66" s="1"/>
  <c r="V31" i="66"/>
  <c r="U31" i="66"/>
  <c r="T33" i="66"/>
  <c r="S33" i="66" s="1"/>
  <c r="T34" i="66"/>
  <c r="S34" i="66" s="1"/>
  <c r="V34" i="66"/>
  <c r="T35" i="66"/>
  <c r="S35" i="66" s="1"/>
  <c r="V35" i="66"/>
  <c r="U35" i="66"/>
  <c r="T37" i="66"/>
  <c r="S37" i="66" s="1"/>
  <c r="T38" i="66"/>
  <c r="S38" i="66" s="1"/>
  <c r="V38" i="66"/>
  <c r="T39" i="66"/>
  <c r="S39" i="66" s="1"/>
  <c r="V39" i="66"/>
  <c r="U39" i="66"/>
  <c r="T41" i="66"/>
  <c r="S41" i="66" s="1"/>
  <c r="T43" i="66"/>
  <c r="S43" i="66" s="1"/>
  <c r="V43" i="66"/>
  <c r="U43" i="66"/>
  <c r="V44" i="66"/>
  <c r="V45" i="66"/>
  <c r="U45" i="66"/>
  <c r="V46" i="66"/>
  <c r="U46" i="66"/>
  <c r="T47" i="66"/>
  <c r="S47" i="66" s="1"/>
  <c r="V47" i="66"/>
  <c r="U47" i="66"/>
  <c r="V48" i="66"/>
  <c r="G48" i="65"/>
  <c r="K48" i="65" s="1"/>
  <c r="L48" i="65" s="1"/>
  <c r="T48" i="65" s="1"/>
  <c r="S48" i="65" s="1"/>
  <c r="G47" i="65"/>
  <c r="K47" i="65" s="1"/>
  <c r="L47" i="65" s="1"/>
  <c r="G46" i="65"/>
  <c r="K46" i="65" s="1"/>
  <c r="L46" i="65" s="1"/>
  <c r="T46" i="65" s="1"/>
  <c r="S46" i="65" s="1"/>
  <c r="G45" i="65"/>
  <c r="K45" i="65" s="1"/>
  <c r="L45" i="65" s="1"/>
  <c r="G44" i="65"/>
  <c r="K44" i="65" s="1"/>
  <c r="L44" i="65" s="1"/>
  <c r="T44" i="65" s="1"/>
  <c r="S44" i="65" s="1"/>
  <c r="G43" i="65"/>
  <c r="K43" i="65" s="1"/>
  <c r="L43" i="65" s="1"/>
  <c r="G42" i="65"/>
  <c r="G41" i="65"/>
  <c r="K41" i="65" s="1"/>
  <c r="L41" i="65" s="1"/>
  <c r="G40" i="65"/>
  <c r="K40" i="65" s="1"/>
  <c r="L40" i="65" s="1"/>
  <c r="T40" i="65" s="1"/>
  <c r="S40" i="65" s="1"/>
  <c r="G39" i="65"/>
  <c r="K39" i="65" s="1"/>
  <c r="L39" i="65" s="1"/>
  <c r="G38" i="65"/>
  <c r="K38" i="65" s="1"/>
  <c r="L38" i="65" s="1"/>
  <c r="T38" i="65" s="1"/>
  <c r="S38" i="65" s="1"/>
  <c r="G37" i="65"/>
  <c r="K37" i="65" s="1"/>
  <c r="L37" i="65" s="1"/>
  <c r="G36" i="65"/>
  <c r="K36" i="65" s="1"/>
  <c r="L36" i="65" s="1"/>
  <c r="T36" i="65" s="1"/>
  <c r="S36" i="65" s="1"/>
  <c r="G35" i="65"/>
  <c r="K35" i="65" s="1"/>
  <c r="L35" i="65" s="1"/>
  <c r="G34" i="65"/>
  <c r="K34" i="65" s="1"/>
  <c r="L34" i="65" s="1"/>
  <c r="T34" i="65" s="1"/>
  <c r="S34" i="65" s="1"/>
  <c r="G33" i="65"/>
  <c r="K33" i="65" s="1"/>
  <c r="L33" i="65" s="1"/>
  <c r="G32" i="65"/>
  <c r="K32" i="65" s="1"/>
  <c r="L32" i="65" s="1"/>
  <c r="T32" i="65" s="1"/>
  <c r="S32" i="65" s="1"/>
  <c r="G31" i="65"/>
  <c r="K31" i="65" s="1"/>
  <c r="L31" i="65" s="1"/>
  <c r="G30" i="65"/>
  <c r="K30" i="65" s="1"/>
  <c r="L30" i="65" s="1"/>
  <c r="T30" i="65" s="1"/>
  <c r="S30" i="65" s="1"/>
  <c r="G29" i="65"/>
  <c r="K29" i="65" s="1"/>
  <c r="L29" i="65" s="1"/>
  <c r="G28" i="65"/>
  <c r="K28" i="65" s="1"/>
  <c r="L28" i="65" s="1"/>
  <c r="T28" i="65" s="1"/>
  <c r="S28" i="65" s="1"/>
  <c r="G27" i="65"/>
  <c r="K27" i="65" s="1"/>
  <c r="L27" i="65" s="1"/>
  <c r="G26" i="65"/>
  <c r="K26" i="65" s="1"/>
  <c r="L26" i="65" s="1"/>
  <c r="T26" i="65" s="1"/>
  <c r="S26" i="65" s="1"/>
  <c r="G25" i="65"/>
  <c r="K25" i="65" s="1"/>
  <c r="L25" i="65" s="1"/>
  <c r="G24" i="65"/>
  <c r="K24" i="65" s="1"/>
  <c r="L24" i="65" s="1"/>
  <c r="T24" i="65" s="1"/>
  <c r="S24" i="65" s="1"/>
  <c r="G23" i="65"/>
  <c r="K23" i="65" s="1"/>
  <c r="L23" i="65" s="1"/>
  <c r="G22" i="65"/>
  <c r="K22" i="65" s="1"/>
  <c r="L22" i="65" s="1"/>
  <c r="T22" i="65" s="1"/>
  <c r="S22" i="65" s="1"/>
  <c r="G21" i="65"/>
  <c r="K21" i="65" s="1"/>
  <c r="L21" i="65" s="1"/>
  <c r="G20" i="65"/>
  <c r="K20" i="65" s="1"/>
  <c r="L20" i="65" s="1"/>
  <c r="T20" i="65" s="1"/>
  <c r="S20" i="65" s="1"/>
  <c r="G19" i="65"/>
  <c r="K19" i="65" s="1"/>
  <c r="L19" i="65" s="1"/>
  <c r="G18" i="65"/>
  <c r="H48" i="65"/>
  <c r="H47" i="65"/>
  <c r="H46" i="65"/>
  <c r="H45" i="65"/>
  <c r="H44" i="65"/>
  <c r="H43" i="65"/>
  <c r="H42" i="65"/>
  <c r="H41" i="65"/>
  <c r="H40" i="65"/>
  <c r="H39" i="65"/>
  <c r="H38" i="65"/>
  <c r="H37" i="65"/>
  <c r="H36" i="65"/>
  <c r="H35" i="65"/>
  <c r="H34" i="65"/>
  <c r="H33" i="65"/>
  <c r="H32" i="65"/>
  <c r="H31" i="65"/>
  <c r="H30" i="65"/>
  <c r="H29" i="65"/>
  <c r="H28" i="65"/>
  <c r="H27" i="65"/>
  <c r="H26" i="65"/>
  <c r="H25" i="65"/>
  <c r="H24" i="65"/>
  <c r="H23" i="65"/>
  <c r="H22" i="65"/>
  <c r="H21" i="65"/>
  <c r="H20" i="65"/>
  <c r="H19" i="65"/>
  <c r="H18" i="65"/>
  <c r="H49" i="65" s="1"/>
  <c r="P2" i="65" s="1"/>
  <c r="R48" i="65"/>
  <c r="R47" i="65"/>
  <c r="R46" i="65"/>
  <c r="R45" i="65"/>
  <c r="R44" i="65"/>
  <c r="R43" i="65"/>
  <c r="R42" i="65"/>
  <c r="K42" i="65" s="1"/>
  <c r="L42" i="65" s="1"/>
  <c r="T42" i="65" s="1"/>
  <c r="S42" i="65" s="1"/>
  <c r="R41" i="65"/>
  <c r="R40" i="65"/>
  <c r="R39" i="65"/>
  <c r="R38" i="65"/>
  <c r="R37" i="65"/>
  <c r="R36" i="65"/>
  <c r="R35" i="65"/>
  <c r="R34" i="65"/>
  <c r="R33" i="65"/>
  <c r="R32" i="65"/>
  <c r="R31" i="65"/>
  <c r="R30" i="65"/>
  <c r="R29" i="65"/>
  <c r="R28" i="65"/>
  <c r="R27" i="65"/>
  <c r="R26" i="65"/>
  <c r="R25" i="65"/>
  <c r="R24" i="65"/>
  <c r="R23" i="65"/>
  <c r="R22" i="65"/>
  <c r="R21" i="65"/>
  <c r="R20" i="65"/>
  <c r="R19" i="65"/>
  <c r="R18" i="65"/>
  <c r="R49" i="65" s="1"/>
  <c r="J49" i="65"/>
  <c r="T19" i="65"/>
  <c r="S19" i="65" s="1"/>
  <c r="V19" i="65"/>
  <c r="U19" i="65"/>
  <c r="V20" i="65"/>
  <c r="T21" i="65"/>
  <c r="S21" i="65" s="1"/>
  <c r="U21" i="65"/>
  <c r="T23" i="65"/>
  <c r="S23" i="65" s="1"/>
  <c r="V23" i="65"/>
  <c r="U23" i="65"/>
  <c r="V24" i="65"/>
  <c r="T25" i="65"/>
  <c r="S25" i="65" s="1"/>
  <c r="U25" i="65"/>
  <c r="T27" i="65"/>
  <c r="S27" i="65" s="1"/>
  <c r="V27" i="65"/>
  <c r="U27" i="65"/>
  <c r="V28" i="65"/>
  <c r="T29" i="65"/>
  <c r="S29" i="65" s="1"/>
  <c r="U29" i="65"/>
  <c r="T31" i="65"/>
  <c r="S31" i="65" s="1"/>
  <c r="V31" i="65"/>
  <c r="U31" i="65"/>
  <c r="V32" i="65"/>
  <c r="T33" i="65"/>
  <c r="S33" i="65" s="1"/>
  <c r="U33" i="65"/>
  <c r="T35" i="65"/>
  <c r="S35" i="65" s="1"/>
  <c r="V35" i="65"/>
  <c r="U35" i="65"/>
  <c r="V36" i="65"/>
  <c r="T37" i="65"/>
  <c r="S37" i="65" s="1"/>
  <c r="U37" i="65"/>
  <c r="T39" i="65"/>
  <c r="S39" i="65" s="1"/>
  <c r="V39" i="65"/>
  <c r="U39" i="65"/>
  <c r="V40" i="65"/>
  <c r="T41" i="65"/>
  <c r="S41" i="65" s="1"/>
  <c r="U41" i="65"/>
  <c r="T43" i="65"/>
  <c r="S43" i="65" s="1"/>
  <c r="V43" i="65"/>
  <c r="U43" i="65"/>
  <c r="V44" i="65"/>
  <c r="T45" i="65"/>
  <c r="S45" i="65" s="1"/>
  <c r="V45" i="65"/>
  <c r="U45" i="65"/>
  <c r="V46" i="65"/>
  <c r="T47" i="65"/>
  <c r="S47" i="65" s="1"/>
  <c r="V47" i="65"/>
  <c r="U47" i="65"/>
  <c r="V48" i="65"/>
  <c r="G48" i="64"/>
  <c r="K48" i="64" s="1"/>
  <c r="L48" i="64" s="1"/>
  <c r="G47" i="64"/>
  <c r="K47" i="64" s="1"/>
  <c r="L47" i="64" s="1"/>
  <c r="T47" i="64" s="1"/>
  <c r="S47" i="64" s="1"/>
  <c r="G46" i="64"/>
  <c r="K46" i="64" s="1"/>
  <c r="L46" i="64" s="1"/>
  <c r="T46" i="64" s="1"/>
  <c r="S46" i="64" s="1"/>
  <c r="G45" i="64"/>
  <c r="K45" i="64" s="1"/>
  <c r="L45" i="64" s="1"/>
  <c r="T45" i="64" s="1"/>
  <c r="S45" i="64" s="1"/>
  <c r="G44" i="64"/>
  <c r="K44" i="64" s="1"/>
  <c r="L44" i="64" s="1"/>
  <c r="G43" i="64"/>
  <c r="K43" i="64" s="1"/>
  <c r="L43" i="64" s="1"/>
  <c r="T43" i="64" s="1"/>
  <c r="S43" i="64" s="1"/>
  <c r="G42" i="64"/>
  <c r="G41" i="64"/>
  <c r="K41" i="64" s="1"/>
  <c r="L41" i="64" s="1"/>
  <c r="T41" i="64" s="1"/>
  <c r="S41" i="64" s="1"/>
  <c r="G40" i="64"/>
  <c r="K40" i="64" s="1"/>
  <c r="L40" i="64" s="1"/>
  <c r="G39" i="64"/>
  <c r="K39" i="64" s="1"/>
  <c r="L39" i="64" s="1"/>
  <c r="G38" i="64"/>
  <c r="K38" i="64" s="1"/>
  <c r="L38" i="64" s="1"/>
  <c r="G37" i="64"/>
  <c r="K37" i="64" s="1"/>
  <c r="L37" i="64" s="1"/>
  <c r="T37" i="64" s="1"/>
  <c r="S37" i="64" s="1"/>
  <c r="G36" i="64"/>
  <c r="K36" i="64" s="1"/>
  <c r="L36" i="64" s="1"/>
  <c r="G35" i="64"/>
  <c r="K35" i="64" s="1"/>
  <c r="L35" i="64" s="1"/>
  <c r="G34" i="64"/>
  <c r="K34" i="64" s="1"/>
  <c r="L34" i="64" s="1"/>
  <c r="G33" i="64"/>
  <c r="K33" i="64" s="1"/>
  <c r="L33" i="64" s="1"/>
  <c r="T33" i="64" s="1"/>
  <c r="S33" i="64" s="1"/>
  <c r="G32" i="64"/>
  <c r="K32" i="64" s="1"/>
  <c r="L32" i="64" s="1"/>
  <c r="G31" i="64"/>
  <c r="K31" i="64" s="1"/>
  <c r="L31" i="64" s="1"/>
  <c r="G30" i="64"/>
  <c r="K30" i="64" s="1"/>
  <c r="L30" i="64" s="1"/>
  <c r="G29" i="64"/>
  <c r="K29" i="64" s="1"/>
  <c r="L29" i="64" s="1"/>
  <c r="T29" i="64" s="1"/>
  <c r="S29" i="64" s="1"/>
  <c r="G28" i="64"/>
  <c r="K28" i="64" s="1"/>
  <c r="L28" i="64" s="1"/>
  <c r="G27" i="64"/>
  <c r="K27" i="64" s="1"/>
  <c r="L27" i="64" s="1"/>
  <c r="G26" i="64"/>
  <c r="K26" i="64" s="1"/>
  <c r="L26" i="64" s="1"/>
  <c r="G25" i="64"/>
  <c r="K25" i="64" s="1"/>
  <c r="L25" i="64" s="1"/>
  <c r="T25" i="64" s="1"/>
  <c r="S25" i="64" s="1"/>
  <c r="G24" i="64"/>
  <c r="K24" i="64" s="1"/>
  <c r="L24" i="64" s="1"/>
  <c r="G23" i="64"/>
  <c r="K23" i="64" s="1"/>
  <c r="L23" i="64" s="1"/>
  <c r="G22" i="64"/>
  <c r="K22" i="64" s="1"/>
  <c r="L22" i="64" s="1"/>
  <c r="G21" i="64"/>
  <c r="K21" i="64" s="1"/>
  <c r="L21" i="64" s="1"/>
  <c r="T21" i="64" s="1"/>
  <c r="S21" i="64" s="1"/>
  <c r="G20" i="64"/>
  <c r="K20" i="64" s="1"/>
  <c r="L20" i="64" s="1"/>
  <c r="G19" i="64"/>
  <c r="K19" i="64" s="1"/>
  <c r="L19" i="64" s="1"/>
  <c r="G18" i="64"/>
  <c r="H48" i="64"/>
  <c r="H47" i="64"/>
  <c r="H46" i="64"/>
  <c r="H45" i="64"/>
  <c r="H44" i="64"/>
  <c r="H43" i="64"/>
  <c r="H42" i="64"/>
  <c r="H41" i="64"/>
  <c r="H40" i="64"/>
  <c r="H39" i="64"/>
  <c r="H38" i="64"/>
  <c r="H37" i="64"/>
  <c r="H36" i="64"/>
  <c r="H35" i="64"/>
  <c r="H34" i="64"/>
  <c r="H33" i="64"/>
  <c r="H32" i="64"/>
  <c r="H31" i="64"/>
  <c r="H30" i="64"/>
  <c r="H29" i="64"/>
  <c r="H28" i="64"/>
  <c r="H27" i="64"/>
  <c r="H26" i="64"/>
  <c r="H25" i="64"/>
  <c r="H24" i="64"/>
  <c r="H23" i="64"/>
  <c r="H22" i="64"/>
  <c r="H21" i="64"/>
  <c r="H20" i="64"/>
  <c r="H19" i="64"/>
  <c r="H18" i="64"/>
  <c r="H49" i="64" s="1"/>
  <c r="P2" i="64" s="1"/>
  <c r="R48" i="64"/>
  <c r="R47" i="64"/>
  <c r="R46" i="64"/>
  <c r="R45" i="64"/>
  <c r="R44" i="64"/>
  <c r="R43" i="64"/>
  <c r="R42" i="64"/>
  <c r="K42" i="64" s="1"/>
  <c r="R41" i="64"/>
  <c r="R40" i="64"/>
  <c r="R39" i="64"/>
  <c r="R38" i="64"/>
  <c r="R37" i="64"/>
  <c r="R36" i="64"/>
  <c r="R35" i="64"/>
  <c r="R34" i="64"/>
  <c r="R33" i="64"/>
  <c r="R32" i="64"/>
  <c r="R31" i="64"/>
  <c r="R30" i="64"/>
  <c r="R29" i="64"/>
  <c r="R28" i="64"/>
  <c r="R27" i="64"/>
  <c r="R26" i="64"/>
  <c r="R25" i="64"/>
  <c r="R24" i="64"/>
  <c r="R23" i="64"/>
  <c r="R22" i="64"/>
  <c r="R21" i="64"/>
  <c r="R20" i="64"/>
  <c r="R19" i="64"/>
  <c r="R18" i="64"/>
  <c r="R49" i="64" s="1"/>
  <c r="J49" i="64"/>
  <c r="T19" i="64"/>
  <c r="S19" i="64" s="1"/>
  <c r="V19" i="64"/>
  <c r="T20" i="64"/>
  <c r="S20" i="64" s="1"/>
  <c r="V20" i="64"/>
  <c r="U20" i="64"/>
  <c r="T22" i="64"/>
  <c r="S22" i="64" s="1"/>
  <c r="T23" i="64"/>
  <c r="S23" i="64" s="1"/>
  <c r="V23" i="64"/>
  <c r="T24" i="64"/>
  <c r="S24" i="64" s="1"/>
  <c r="V24" i="64"/>
  <c r="U24" i="64"/>
  <c r="T26" i="64"/>
  <c r="S26" i="64" s="1"/>
  <c r="T27" i="64"/>
  <c r="S27" i="64" s="1"/>
  <c r="V27" i="64"/>
  <c r="T28" i="64"/>
  <c r="S28" i="64" s="1"/>
  <c r="V28" i="64"/>
  <c r="U28" i="64"/>
  <c r="T30" i="64"/>
  <c r="S30" i="64" s="1"/>
  <c r="T31" i="64"/>
  <c r="S31" i="64" s="1"/>
  <c r="V31" i="64"/>
  <c r="T32" i="64"/>
  <c r="S32" i="64" s="1"/>
  <c r="V32" i="64"/>
  <c r="U32" i="64"/>
  <c r="T34" i="64"/>
  <c r="S34" i="64" s="1"/>
  <c r="T35" i="64"/>
  <c r="S35" i="64" s="1"/>
  <c r="V35" i="64"/>
  <c r="T36" i="64"/>
  <c r="S36" i="64" s="1"/>
  <c r="V36" i="64"/>
  <c r="U36" i="64"/>
  <c r="T38" i="64"/>
  <c r="S38" i="64" s="1"/>
  <c r="T39" i="64"/>
  <c r="S39" i="64" s="1"/>
  <c r="V39" i="64"/>
  <c r="T40" i="64"/>
  <c r="S40" i="64" s="1"/>
  <c r="V40" i="64"/>
  <c r="U40" i="64"/>
  <c r="L42" i="64"/>
  <c r="T42" i="64" s="1"/>
  <c r="S42" i="64" s="1"/>
  <c r="V43" i="64"/>
  <c r="U43" i="64"/>
  <c r="T44" i="64"/>
  <c r="S44" i="64" s="1"/>
  <c r="V44" i="64"/>
  <c r="U44" i="64"/>
  <c r="V45" i="64"/>
  <c r="V46" i="64"/>
  <c r="U46" i="64"/>
  <c r="V47" i="64"/>
  <c r="U47" i="64"/>
  <c r="T48" i="64"/>
  <c r="S48" i="64" s="1"/>
  <c r="V48" i="64"/>
  <c r="U48" i="64"/>
  <c r="G48" i="63"/>
  <c r="K48" i="63" s="1"/>
  <c r="L48" i="63" s="1"/>
  <c r="G47" i="63"/>
  <c r="K47" i="63" s="1"/>
  <c r="L47" i="63" s="1"/>
  <c r="G46" i="63"/>
  <c r="K46" i="63" s="1"/>
  <c r="L46" i="63" s="1"/>
  <c r="T46" i="63" s="1"/>
  <c r="S46" i="63" s="1"/>
  <c r="G45" i="63"/>
  <c r="K45" i="63" s="1"/>
  <c r="L45" i="63" s="1"/>
  <c r="T45" i="63" s="1"/>
  <c r="S45" i="63" s="1"/>
  <c r="G44" i="63"/>
  <c r="K44" i="63" s="1"/>
  <c r="L44" i="63" s="1"/>
  <c r="G43" i="63"/>
  <c r="K43" i="63" s="1"/>
  <c r="L43" i="63" s="1"/>
  <c r="G42" i="63"/>
  <c r="G41" i="63"/>
  <c r="K41" i="63" s="1"/>
  <c r="L41" i="63" s="1"/>
  <c r="T41" i="63" s="1"/>
  <c r="S41" i="63" s="1"/>
  <c r="G40" i="63"/>
  <c r="K40" i="63" s="1"/>
  <c r="L40" i="63" s="1"/>
  <c r="G39" i="63"/>
  <c r="K39" i="63" s="1"/>
  <c r="L39" i="63" s="1"/>
  <c r="G38" i="63"/>
  <c r="K38" i="63" s="1"/>
  <c r="L38" i="63" s="1"/>
  <c r="G37" i="63"/>
  <c r="K37" i="63" s="1"/>
  <c r="L37" i="63" s="1"/>
  <c r="T37" i="63" s="1"/>
  <c r="S37" i="63" s="1"/>
  <c r="G36" i="63"/>
  <c r="K36" i="63" s="1"/>
  <c r="L36" i="63" s="1"/>
  <c r="G35" i="63"/>
  <c r="K35" i="63" s="1"/>
  <c r="L35" i="63" s="1"/>
  <c r="G34" i="63"/>
  <c r="K34" i="63" s="1"/>
  <c r="L34" i="63" s="1"/>
  <c r="G33" i="63"/>
  <c r="K33" i="63" s="1"/>
  <c r="L33" i="63" s="1"/>
  <c r="T33" i="63" s="1"/>
  <c r="S33" i="63" s="1"/>
  <c r="G32" i="63"/>
  <c r="K32" i="63" s="1"/>
  <c r="L32" i="63" s="1"/>
  <c r="G31" i="63"/>
  <c r="K31" i="63" s="1"/>
  <c r="L31" i="63" s="1"/>
  <c r="G30" i="63"/>
  <c r="K30" i="63" s="1"/>
  <c r="L30" i="63" s="1"/>
  <c r="G29" i="63"/>
  <c r="K29" i="63" s="1"/>
  <c r="L29" i="63" s="1"/>
  <c r="T29" i="63" s="1"/>
  <c r="S29" i="63" s="1"/>
  <c r="G28" i="63"/>
  <c r="K28" i="63" s="1"/>
  <c r="L28" i="63" s="1"/>
  <c r="T28" i="63" s="1"/>
  <c r="S28" i="63" s="1"/>
  <c r="G27" i="63"/>
  <c r="K27" i="63" s="1"/>
  <c r="L27" i="63" s="1"/>
  <c r="G26" i="63"/>
  <c r="K26" i="63" s="1"/>
  <c r="L26" i="63" s="1"/>
  <c r="G25" i="63"/>
  <c r="K25" i="63" s="1"/>
  <c r="L25" i="63" s="1"/>
  <c r="T25" i="63" s="1"/>
  <c r="S25" i="63" s="1"/>
  <c r="G24" i="63"/>
  <c r="K24" i="63" s="1"/>
  <c r="L24" i="63" s="1"/>
  <c r="T24" i="63" s="1"/>
  <c r="S24" i="63" s="1"/>
  <c r="G23" i="63"/>
  <c r="K23" i="63" s="1"/>
  <c r="L23" i="63" s="1"/>
  <c r="G22" i="63"/>
  <c r="K22" i="63" s="1"/>
  <c r="L22" i="63" s="1"/>
  <c r="G21" i="63"/>
  <c r="K21" i="63" s="1"/>
  <c r="L21" i="63" s="1"/>
  <c r="T21" i="63" s="1"/>
  <c r="S21" i="63" s="1"/>
  <c r="G20" i="63"/>
  <c r="K20" i="63" s="1"/>
  <c r="L20" i="63" s="1"/>
  <c r="T20" i="63" s="1"/>
  <c r="S20" i="63" s="1"/>
  <c r="G19" i="63"/>
  <c r="K19" i="63" s="1"/>
  <c r="L19" i="63" s="1"/>
  <c r="G18" i="63"/>
  <c r="H48" i="63"/>
  <c r="H47" i="63"/>
  <c r="H46" i="63"/>
  <c r="H45" i="63"/>
  <c r="H44" i="63"/>
  <c r="H43" i="63"/>
  <c r="H42" i="63"/>
  <c r="H41" i="63"/>
  <c r="H40" i="63"/>
  <c r="H39" i="63"/>
  <c r="H38" i="63"/>
  <c r="H37" i="63"/>
  <c r="H36" i="63"/>
  <c r="H35" i="63"/>
  <c r="H34" i="63"/>
  <c r="H33" i="63"/>
  <c r="H32" i="63"/>
  <c r="H31" i="63"/>
  <c r="H30" i="63"/>
  <c r="H29" i="63"/>
  <c r="H28" i="63"/>
  <c r="H27" i="63"/>
  <c r="H26" i="63"/>
  <c r="H25" i="63"/>
  <c r="H24" i="63"/>
  <c r="H23" i="63"/>
  <c r="H22" i="63"/>
  <c r="H21" i="63"/>
  <c r="H20" i="63"/>
  <c r="H19" i="63"/>
  <c r="H18" i="63"/>
  <c r="H49" i="63" s="1"/>
  <c r="P2" i="63" s="1"/>
  <c r="R48" i="63"/>
  <c r="R47" i="63"/>
  <c r="R46" i="63"/>
  <c r="R45" i="63"/>
  <c r="R44" i="63"/>
  <c r="R43" i="63"/>
  <c r="R42" i="63"/>
  <c r="K42" i="63" s="1"/>
  <c r="R41" i="63"/>
  <c r="R40" i="63"/>
  <c r="R39" i="63"/>
  <c r="R38" i="63"/>
  <c r="R37" i="63"/>
  <c r="R36" i="63"/>
  <c r="R35" i="63"/>
  <c r="R34" i="63"/>
  <c r="R33" i="63"/>
  <c r="R32" i="63"/>
  <c r="R31" i="63"/>
  <c r="R30" i="63"/>
  <c r="R29" i="63"/>
  <c r="R28" i="63"/>
  <c r="R27" i="63"/>
  <c r="R26" i="63"/>
  <c r="R25" i="63"/>
  <c r="R24" i="63"/>
  <c r="R23" i="63"/>
  <c r="R22" i="63"/>
  <c r="R21" i="63"/>
  <c r="R20" i="63"/>
  <c r="R19" i="63"/>
  <c r="R18" i="63"/>
  <c r="R49" i="63" s="1"/>
  <c r="J49" i="63"/>
  <c r="T19" i="63"/>
  <c r="S19" i="63" s="1"/>
  <c r="V19" i="63"/>
  <c r="U19" i="63"/>
  <c r="V20" i="63"/>
  <c r="U20" i="63"/>
  <c r="T22" i="63"/>
  <c r="S22" i="63" s="1"/>
  <c r="T23" i="63"/>
  <c r="S23" i="63" s="1"/>
  <c r="V23" i="63"/>
  <c r="U23" i="63"/>
  <c r="V24" i="63"/>
  <c r="U24" i="63"/>
  <c r="T26" i="63"/>
  <c r="S26" i="63" s="1"/>
  <c r="T27" i="63"/>
  <c r="S27" i="63" s="1"/>
  <c r="V27" i="63"/>
  <c r="U27" i="63"/>
  <c r="V28" i="63"/>
  <c r="U28" i="63"/>
  <c r="T30" i="63"/>
  <c r="S30" i="63" s="1"/>
  <c r="T31" i="63"/>
  <c r="S31" i="63" s="1"/>
  <c r="V31" i="63"/>
  <c r="U31" i="63"/>
  <c r="T32" i="63"/>
  <c r="S32" i="63" s="1"/>
  <c r="V32" i="63"/>
  <c r="U32" i="63"/>
  <c r="T34" i="63"/>
  <c r="S34" i="63" s="1"/>
  <c r="T35" i="63"/>
  <c r="S35" i="63" s="1"/>
  <c r="V35" i="63"/>
  <c r="U35" i="63"/>
  <c r="T36" i="63"/>
  <c r="S36" i="63" s="1"/>
  <c r="V36" i="63"/>
  <c r="U36" i="63"/>
  <c r="T38" i="63"/>
  <c r="S38" i="63" s="1"/>
  <c r="T39" i="63"/>
  <c r="S39" i="63" s="1"/>
  <c r="V39" i="63"/>
  <c r="U39" i="63"/>
  <c r="T40" i="63"/>
  <c r="S40" i="63" s="1"/>
  <c r="V40" i="63"/>
  <c r="U40" i="63"/>
  <c r="L42" i="63"/>
  <c r="T42" i="63" s="1"/>
  <c r="S42" i="63" s="1"/>
  <c r="T43" i="63"/>
  <c r="S43" i="63" s="1"/>
  <c r="V43" i="63"/>
  <c r="U43" i="63"/>
  <c r="T44" i="63"/>
  <c r="S44" i="63" s="1"/>
  <c r="V44" i="63"/>
  <c r="U44" i="63"/>
  <c r="V45" i="63"/>
  <c r="V46" i="63"/>
  <c r="U46" i="63"/>
  <c r="T47" i="63"/>
  <c r="S47" i="63" s="1"/>
  <c r="V47" i="63"/>
  <c r="U47" i="63"/>
  <c r="T48" i="63"/>
  <c r="S48" i="63" s="1"/>
  <c r="V48" i="63"/>
  <c r="U48" i="63"/>
  <c r="G48" i="62"/>
  <c r="K48" i="62" s="1"/>
  <c r="L48" i="62" s="1"/>
  <c r="T48" i="62" s="1"/>
  <c r="S48" i="62" s="1"/>
  <c r="G47" i="62"/>
  <c r="K47" i="62" s="1"/>
  <c r="L47" i="62" s="1"/>
  <c r="T47" i="62" s="1"/>
  <c r="S47" i="62" s="1"/>
  <c r="G46" i="62"/>
  <c r="K46" i="62" s="1"/>
  <c r="L46" i="62" s="1"/>
  <c r="G45" i="62"/>
  <c r="K45" i="62" s="1"/>
  <c r="L45" i="62" s="1"/>
  <c r="T45" i="62" s="1"/>
  <c r="S45" i="62" s="1"/>
  <c r="G44" i="62"/>
  <c r="K44" i="62" s="1"/>
  <c r="L44" i="62" s="1"/>
  <c r="T44" i="62" s="1"/>
  <c r="S44" i="62" s="1"/>
  <c r="G43" i="62"/>
  <c r="K43" i="62" s="1"/>
  <c r="L43" i="62" s="1"/>
  <c r="T43" i="62" s="1"/>
  <c r="S43" i="62" s="1"/>
  <c r="G42" i="62"/>
  <c r="G41" i="62"/>
  <c r="K41" i="62" s="1"/>
  <c r="L41" i="62" s="1"/>
  <c r="G40" i="62"/>
  <c r="K40" i="62" s="1"/>
  <c r="L40" i="62" s="1"/>
  <c r="G39" i="62"/>
  <c r="K39" i="62" s="1"/>
  <c r="L39" i="62" s="1"/>
  <c r="T39" i="62" s="1"/>
  <c r="S39" i="62" s="1"/>
  <c r="G38" i="62"/>
  <c r="K38" i="62" s="1"/>
  <c r="L38" i="62" s="1"/>
  <c r="G37" i="62"/>
  <c r="K37" i="62" s="1"/>
  <c r="L37" i="62" s="1"/>
  <c r="G36" i="62"/>
  <c r="K36" i="62" s="1"/>
  <c r="L36" i="62" s="1"/>
  <c r="G35" i="62"/>
  <c r="K35" i="62" s="1"/>
  <c r="L35" i="62" s="1"/>
  <c r="T35" i="62" s="1"/>
  <c r="S35" i="62" s="1"/>
  <c r="G34" i="62"/>
  <c r="K34" i="62" s="1"/>
  <c r="L34" i="62" s="1"/>
  <c r="G33" i="62"/>
  <c r="K33" i="62" s="1"/>
  <c r="L33" i="62" s="1"/>
  <c r="G32" i="62"/>
  <c r="K32" i="62" s="1"/>
  <c r="L32" i="62" s="1"/>
  <c r="G31" i="62"/>
  <c r="K31" i="62" s="1"/>
  <c r="L31" i="62" s="1"/>
  <c r="T31" i="62" s="1"/>
  <c r="S31" i="62" s="1"/>
  <c r="G30" i="62"/>
  <c r="K30" i="62" s="1"/>
  <c r="L30" i="62" s="1"/>
  <c r="G29" i="62"/>
  <c r="K29" i="62" s="1"/>
  <c r="L29" i="62" s="1"/>
  <c r="G28" i="62"/>
  <c r="K28" i="62" s="1"/>
  <c r="L28" i="62" s="1"/>
  <c r="G27" i="62"/>
  <c r="K27" i="62" s="1"/>
  <c r="L27" i="62" s="1"/>
  <c r="T27" i="62" s="1"/>
  <c r="S27" i="62" s="1"/>
  <c r="G26" i="62"/>
  <c r="K26" i="62" s="1"/>
  <c r="L26" i="62" s="1"/>
  <c r="G25" i="62"/>
  <c r="K25" i="62" s="1"/>
  <c r="L25" i="62" s="1"/>
  <c r="G24" i="62"/>
  <c r="K24" i="62" s="1"/>
  <c r="L24" i="62" s="1"/>
  <c r="G23" i="62"/>
  <c r="K23" i="62" s="1"/>
  <c r="L23" i="62" s="1"/>
  <c r="T23" i="62" s="1"/>
  <c r="S23" i="62" s="1"/>
  <c r="G22" i="62"/>
  <c r="K22" i="62" s="1"/>
  <c r="L22" i="62" s="1"/>
  <c r="G21" i="62"/>
  <c r="K21" i="62" s="1"/>
  <c r="L21" i="62" s="1"/>
  <c r="G20" i="62"/>
  <c r="K20" i="62" s="1"/>
  <c r="L20" i="62" s="1"/>
  <c r="G19" i="62"/>
  <c r="K19" i="62" s="1"/>
  <c r="L19" i="62" s="1"/>
  <c r="T19" i="62" s="1"/>
  <c r="S19" i="62" s="1"/>
  <c r="G18"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49" i="62" s="1"/>
  <c r="P2" i="62" s="1"/>
  <c r="R48" i="62"/>
  <c r="R47" i="62"/>
  <c r="R46" i="62"/>
  <c r="R45" i="62"/>
  <c r="R44" i="62"/>
  <c r="R43" i="62"/>
  <c r="R42" i="62"/>
  <c r="K42" i="62" s="1"/>
  <c r="L42" i="62" s="1"/>
  <c r="T42" i="62" s="1"/>
  <c r="S42" i="62" s="1"/>
  <c r="R41" i="62"/>
  <c r="R40" i="62"/>
  <c r="R39" i="62"/>
  <c r="R38" i="62"/>
  <c r="R37" i="62"/>
  <c r="R36" i="62"/>
  <c r="R35" i="62"/>
  <c r="R34" i="62"/>
  <c r="R33" i="62"/>
  <c r="R32" i="62"/>
  <c r="R31" i="62"/>
  <c r="R30" i="62"/>
  <c r="R29" i="62"/>
  <c r="R28" i="62"/>
  <c r="R27" i="62"/>
  <c r="R26" i="62"/>
  <c r="R25" i="62"/>
  <c r="R24" i="62"/>
  <c r="R23" i="62"/>
  <c r="R22" i="62"/>
  <c r="R21" i="62"/>
  <c r="R20" i="62"/>
  <c r="R19" i="62"/>
  <c r="R18" i="62"/>
  <c r="R49" i="62" s="1"/>
  <c r="J49" i="62"/>
  <c r="T20" i="62"/>
  <c r="S20" i="62" s="1"/>
  <c r="T21" i="62"/>
  <c r="S21" i="62" s="1"/>
  <c r="V21" i="62"/>
  <c r="T22" i="62"/>
  <c r="S22" i="62" s="1"/>
  <c r="V22" i="62"/>
  <c r="U22" i="62"/>
  <c r="T24" i="62"/>
  <c r="S24" i="62" s="1"/>
  <c r="T25" i="62"/>
  <c r="S25" i="62" s="1"/>
  <c r="V25" i="62"/>
  <c r="T26" i="62"/>
  <c r="S26" i="62" s="1"/>
  <c r="V26" i="62"/>
  <c r="U26" i="62"/>
  <c r="T28" i="62"/>
  <c r="S28" i="62" s="1"/>
  <c r="T29" i="62"/>
  <c r="S29" i="62" s="1"/>
  <c r="V29" i="62"/>
  <c r="T30" i="62"/>
  <c r="S30" i="62" s="1"/>
  <c r="V30" i="62"/>
  <c r="U30" i="62"/>
  <c r="T32" i="62"/>
  <c r="S32" i="62" s="1"/>
  <c r="T33" i="62"/>
  <c r="S33" i="62" s="1"/>
  <c r="V33" i="62"/>
  <c r="T34" i="62"/>
  <c r="S34" i="62" s="1"/>
  <c r="V34" i="62"/>
  <c r="U34" i="62"/>
  <c r="T36" i="62"/>
  <c r="S36" i="62" s="1"/>
  <c r="T37" i="62"/>
  <c r="S37" i="62" s="1"/>
  <c r="V37" i="62"/>
  <c r="T38" i="62"/>
  <c r="S38" i="62" s="1"/>
  <c r="V38" i="62"/>
  <c r="U38" i="62"/>
  <c r="T40" i="62"/>
  <c r="S40" i="62" s="1"/>
  <c r="T41" i="62"/>
  <c r="S41" i="62" s="1"/>
  <c r="V41" i="62"/>
  <c r="V43" i="62"/>
  <c r="V44" i="62"/>
  <c r="U44" i="62"/>
  <c r="V45" i="62"/>
  <c r="U45" i="62"/>
  <c r="T46" i="62"/>
  <c r="S46" i="62" s="1"/>
  <c r="V46" i="62"/>
  <c r="U46" i="62"/>
  <c r="V47" i="62"/>
  <c r="V48" i="62"/>
  <c r="U48" i="62"/>
  <c r="G48" i="61"/>
  <c r="K48" i="61" s="1"/>
  <c r="L48" i="61" s="1"/>
  <c r="G47" i="61"/>
  <c r="K47" i="61" s="1"/>
  <c r="L47" i="61" s="1"/>
  <c r="G46" i="61"/>
  <c r="K46" i="61" s="1"/>
  <c r="L46" i="61" s="1"/>
  <c r="T46" i="61" s="1"/>
  <c r="S46" i="61" s="1"/>
  <c r="G45" i="61"/>
  <c r="K45" i="61" s="1"/>
  <c r="L45" i="61" s="1"/>
  <c r="T45" i="61" s="1"/>
  <c r="S45" i="61" s="1"/>
  <c r="G44" i="61"/>
  <c r="K44" i="61" s="1"/>
  <c r="L44" i="61" s="1"/>
  <c r="G43" i="61"/>
  <c r="K43" i="61" s="1"/>
  <c r="L43" i="61" s="1"/>
  <c r="G42" i="61"/>
  <c r="G41" i="61"/>
  <c r="K41" i="61" s="1"/>
  <c r="L41" i="61" s="1"/>
  <c r="T41" i="61" s="1"/>
  <c r="S41" i="61" s="1"/>
  <c r="G40" i="61"/>
  <c r="K40" i="61" s="1"/>
  <c r="L40" i="61" s="1"/>
  <c r="T40" i="61" s="1"/>
  <c r="S40" i="61" s="1"/>
  <c r="G39" i="61"/>
  <c r="K39" i="61" s="1"/>
  <c r="L39" i="61" s="1"/>
  <c r="G38" i="61"/>
  <c r="K38" i="61" s="1"/>
  <c r="L38" i="61" s="1"/>
  <c r="G37" i="61"/>
  <c r="K37" i="61" s="1"/>
  <c r="L37" i="61" s="1"/>
  <c r="T37" i="61" s="1"/>
  <c r="S37" i="61" s="1"/>
  <c r="G36" i="61"/>
  <c r="K36" i="61" s="1"/>
  <c r="L36" i="61" s="1"/>
  <c r="T36" i="61" s="1"/>
  <c r="S36" i="61" s="1"/>
  <c r="G35" i="61"/>
  <c r="K35" i="61" s="1"/>
  <c r="L35" i="61" s="1"/>
  <c r="G34" i="61"/>
  <c r="K34" i="61" s="1"/>
  <c r="L34" i="61" s="1"/>
  <c r="G33" i="61"/>
  <c r="K33" i="61" s="1"/>
  <c r="L33" i="61" s="1"/>
  <c r="T33" i="61" s="1"/>
  <c r="S33" i="61" s="1"/>
  <c r="G32" i="61"/>
  <c r="K32" i="61" s="1"/>
  <c r="L32" i="61" s="1"/>
  <c r="T32" i="61" s="1"/>
  <c r="S32" i="61" s="1"/>
  <c r="G31" i="61"/>
  <c r="K31" i="61" s="1"/>
  <c r="L31" i="61" s="1"/>
  <c r="G30" i="61"/>
  <c r="K30" i="61" s="1"/>
  <c r="L30" i="61" s="1"/>
  <c r="G29" i="61"/>
  <c r="K29" i="61" s="1"/>
  <c r="L29" i="61" s="1"/>
  <c r="T29" i="61" s="1"/>
  <c r="S29" i="61" s="1"/>
  <c r="G28" i="61"/>
  <c r="K28" i="61" s="1"/>
  <c r="L28" i="61" s="1"/>
  <c r="T28" i="61" s="1"/>
  <c r="S28" i="61" s="1"/>
  <c r="G27" i="61"/>
  <c r="K27" i="61" s="1"/>
  <c r="L27" i="61" s="1"/>
  <c r="G26" i="61"/>
  <c r="K26" i="61" s="1"/>
  <c r="L26" i="61" s="1"/>
  <c r="G25" i="61"/>
  <c r="K25" i="61" s="1"/>
  <c r="L25" i="61" s="1"/>
  <c r="T25" i="61" s="1"/>
  <c r="S25" i="61" s="1"/>
  <c r="G24" i="61"/>
  <c r="K24" i="61" s="1"/>
  <c r="L24" i="61" s="1"/>
  <c r="T24" i="61" s="1"/>
  <c r="S24" i="61" s="1"/>
  <c r="G23" i="61"/>
  <c r="K23" i="61" s="1"/>
  <c r="L23" i="61" s="1"/>
  <c r="G22" i="61"/>
  <c r="K22" i="61" s="1"/>
  <c r="L22" i="61" s="1"/>
  <c r="G21" i="61"/>
  <c r="K21" i="61" s="1"/>
  <c r="L21" i="61" s="1"/>
  <c r="T21" i="61" s="1"/>
  <c r="S21" i="61" s="1"/>
  <c r="G20" i="61"/>
  <c r="K20" i="61" s="1"/>
  <c r="L20" i="61" s="1"/>
  <c r="T20" i="61" s="1"/>
  <c r="S20" i="61" s="1"/>
  <c r="G19" i="61"/>
  <c r="K19" i="61" s="1"/>
  <c r="L19" i="61" s="1"/>
  <c r="G18"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H22" i="61"/>
  <c r="H21" i="61"/>
  <c r="H20" i="61"/>
  <c r="H19" i="61"/>
  <c r="H18" i="61"/>
  <c r="H49" i="61" s="1"/>
  <c r="P2" i="61" s="1"/>
  <c r="R48" i="61"/>
  <c r="R47" i="61"/>
  <c r="R46" i="61"/>
  <c r="R45" i="61"/>
  <c r="R44" i="61"/>
  <c r="R43" i="61"/>
  <c r="R42" i="61"/>
  <c r="K42" i="61" s="1"/>
  <c r="R41" i="61"/>
  <c r="R40" i="61"/>
  <c r="R39" i="61"/>
  <c r="R38" i="61"/>
  <c r="R37" i="61"/>
  <c r="R36" i="61"/>
  <c r="R35" i="61"/>
  <c r="R34" i="61"/>
  <c r="R33" i="61"/>
  <c r="R32" i="61"/>
  <c r="R31" i="61"/>
  <c r="R30" i="61"/>
  <c r="R29" i="61"/>
  <c r="R28" i="61"/>
  <c r="R27" i="61"/>
  <c r="R26" i="61"/>
  <c r="R25" i="61"/>
  <c r="R24" i="61"/>
  <c r="R23" i="61"/>
  <c r="R22" i="61"/>
  <c r="R21" i="61"/>
  <c r="R20" i="61"/>
  <c r="R19" i="61"/>
  <c r="R18" i="61"/>
  <c r="R49" i="61" s="1"/>
  <c r="J49" i="61"/>
  <c r="T19" i="61"/>
  <c r="S19" i="61" s="1"/>
  <c r="V19" i="61"/>
  <c r="U19" i="61"/>
  <c r="U20" i="61"/>
  <c r="T22" i="61"/>
  <c r="S22" i="61" s="1"/>
  <c r="V22" i="61"/>
  <c r="T23" i="61"/>
  <c r="S23" i="61" s="1"/>
  <c r="V23" i="61"/>
  <c r="U23" i="61"/>
  <c r="U24" i="61"/>
  <c r="T26" i="61"/>
  <c r="S26" i="61" s="1"/>
  <c r="V26" i="61"/>
  <c r="T27" i="61"/>
  <c r="S27" i="61" s="1"/>
  <c r="V27" i="61"/>
  <c r="U27" i="61"/>
  <c r="U28" i="61"/>
  <c r="T30" i="61"/>
  <c r="S30" i="61" s="1"/>
  <c r="V30" i="61"/>
  <c r="T31" i="61"/>
  <c r="S31" i="61" s="1"/>
  <c r="V31" i="61"/>
  <c r="U31" i="61"/>
  <c r="U32" i="61"/>
  <c r="T34" i="61"/>
  <c r="S34" i="61" s="1"/>
  <c r="V34" i="61"/>
  <c r="T35" i="61"/>
  <c r="S35" i="61" s="1"/>
  <c r="V35" i="61"/>
  <c r="U35" i="61"/>
  <c r="U36" i="61"/>
  <c r="T38" i="61"/>
  <c r="S38" i="61" s="1"/>
  <c r="V38" i="61"/>
  <c r="T39" i="61"/>
  <c r="S39" i="61" s="1"/>
  <c r="V39" i="61"/>
  <c r="U39" i="61"/>
  <c r="U40" i="61"/>
  <c r="L42" i="61"/>
  <c r="T42" i="61" s="1"/>
  <c r="S42" i="61" s="1"/>
  <c r="T43" i="61"/>
  <c r="S43" i="61" s="1"/>
  <c r="V43" i="61"/>
  <c r="U43" i="61"/>
  <c r="T44" i="61"/>
  <c r="S44" i="61" s="1"/>
  <c r="V44" i="61"/>
  <c r="V45" i="61"/>
  <c r="V46" i="61"/>
  <c r="U46" i="61"/>
  <c r="T47" i="61"/>
  <c r="S47" i="61" s="1"/>
  <c r="V47" i="61"/>
  <c r="U47" i="61"/>
  <c r="T48" i="61"/>
  <c r="S48" i="61" s="1"/>
  <c r="V48" i="61"/>
  <c r="G48" i="60"/>
  <c r="K48" i="60" s="1"/>
  <c r="L48" i="60" s="1"/>
  <c r="T48" i="60" s="1"/>
  <c r="S48" i="60" s="1"/>
  <c r="G47" i="60"/>
  <c r="K47" i="60" s="1"/>
  <c r="L47" i="60" s="1"/>
  <c r="T47" i="60" s="1"/>
  <c r="S47" i="60" s="1"/>
  <c r="G46" i="60"/>
  <c r="K46" i="60" s="1"/>
  <c r="L46" i="60" s="1"/>
  <c r="G45" i="60"/>
  <c r="K45" i="60" s="1"/>
  <c r="L45" i="60" s="1"/>
  <c r="T45" i="60" s="1"/>
  <c r="S45" i="60" s="1"/>
  <c r="G44" i="60"/>
  <c r="K44" i="60" s="1"/>
  <c r="L44" i="60" s="1"/>
  <c r="T44" i="60" s="1"/>
  <c r="S44" i="60" s="1"/>
  <c r="G43" i="60"/>
  <c r="K43" i="60" s="1"/>
  <c r="L43" i="60" s="1"/>
  <c r="T43" i="60" s="1"/>
  <c r="S43" i="60" s="1"/>
  <c r="G42" i="60"/>
  <c r="G41" i="60"/>
  <c r="K41" i="60" s="1"/>
  <c r="L41" i="60" s="1"/>
  <c r="G40" i="60"/>
  <c r="K40" i="60" s="1"/>
  <c r="L40" i="60" s="1"/>
  <c r="G39" i="60"/>
  <c r="K39" i="60" s="1"/>
  <c r="L39" i="60" s="1"/>
  <c r="T39" i="60" s="1"/>
  <c r="S39" i="60" s="1"/>
  <c r="G38" i="60"/>
  <c r="K38" i="60" s="1"/>
  <c r="L38" i="60" s="1"/>
  <c r="G37" i="60"/>
  <c r="K37" i="60" s="1"/>
  <c r="L37" i="60" s="1"/>
  <c r="G36" i="60"/>
  <c r="K36" i="60" s="1"/>
  <c r="L36" i="60" s="1"/>
  <c r="G35" i="60"/>
  <c r="K35" i="60" s="1"/>
  <c r="L35" i="60" s="1"/>
  <c r="T35" i="60" s="1"/>
  <c r="S35" i="60" s="1"/>
  <c r="G34" i="60"/>
  <c r="K34" i="60" s="1"/>
  <c r="L34" i="60" s="1"/>
  <c r="G33" i="60"/>
  <c r="K33" i="60" s="1"/>
  <c r="L33" i="60" s="1"/>
  <c r="G32" i="60"/>
  <c r="K32" i="60" s="1"/>
  <c r="L32" i="60" s="1"/>
  <c r="G31" i="60"/>
  <c r="K31" i="60" s="1"/>
  <c r="L31" i="60" s="1"/>
  <c r="T31" i="60" s="1"/>
  <c r="S31" i="60" s="1"/>
  <c r="G30" i="60"/>
  <c r="K30" i="60" s="1"/>
  <c r="L30" i="60" s="1"/>
  <c r="G29" i="60"/>
  <c r="K29" i="60" s="1"/>
  <c r="L29" i="60" s="1"/>
  <c r="G28" i="60"/>
  <c r="K28" i="60" s="1"/>
  <c r="L28" i="60" s="1"/>
  <c r="G27" i="60"/>
  <c r="K27" i="60" s="1"/>
  <c r="L27" i="60" s="1"/>
  <c r="T27" i="60" s="1"/>
  <c r="S27" i="60" s="1"/>
  <c r="G26" i="60"/>
  <c r="K26" i="60" s="1"/>
  <c r="L26" i="60" s="1"/>
  <c r="G25" i="60"/>
  <c r="K25" i="60" s="1"/>
  <c r="L25" i="60" s="1"/>
  <c r="G24" i="60"/>
  <c r="K24" i="60" s="1"/>
  <c r="L24" i="60" s="1"/>
  <c r="G23" i="60"/>
  <c r="K23" i="60" s="1"/>
  <c r="L23" i="60" s="1"/>
  <c r="T23" i="60" s="1"/>
  <c r="S23" i="60" s="1"/>
  <c r="G22" i="60"/>
  <c r="K22" i="60" s="1"/>
  <c r="L22" i="60" s="1"/>
  <c r="G21" i="60"/>
  <c r="K21" i="60" s="1"/>
  <c r="L21" i="60" s="1"/>
  <c r="G20" i="60"/>
  <c r="K20" i="60" s="1"/>
  <c r="L20" i="60" s="1"/>
  <c r="G19" i="60"/>
  <c r="K19" i="60" s="1"/>
  <c r="L19" i="60" s="1"/>
  <c r="T19" i="60" s="1"/>
  <c r="S19" i="60" s="1"/>
  <c r="G18" i="60"/>
  <c r="H48" i="60"/>
  <c r="H47" i="60"/>
  <c r="H46" i="60"/>
  <c r="H45" i="60"/>
  <c r="H44" i="60"/>
  <c r="H43" i="60"/>
  <c r="H42" i="60"/>
  <c r="H41" i="60"/>
  <c r="H40" i="60"/>
  <c r="H39" i="60"/>
  <c r="H38" i="60"/>
  <c r="H37" i="60"/>
  <c r="H36" i="60"/>
  <c r="H35" i="60"/>
  <c r="H34" i="60"/>
  <c r="H33" i="60"/>
  <c r="H32" i="60"/>
  <c r="H31" i="60"/>
  <c r="H30" i="60"/>
  <c r="H29" i="60"/>
  <c r="H28" i="60"/>
  <c r="H27" i="60"/>
  <c r="H26" i="60"/>
  <c r="H25" i="60"/>
  <c r="H24" i="60"/>
  <c r="H23" i="60"/>
  <c r="H22" i="60"/>
  <c r="H21" i="60"/>
  <c r="H20" i="60"/>
  <c r="H19" i="60"/>
  <c r="H18" i="60"/>
  <c r="H49" i="60" s="1"/>
  <c r="P2" i="60" s="1"/>
  <c r="R48" i="60"/>
  <c r="R47" i="60"/>
  <c r="R46" i="60"/>
  <c r="R45" i="60"/>
  <c r="R44" i="60"/>
  <c r="R43" i="60"/>
  <c r="R42" i="60"/>
  <c r="K42" i="60" s="1"/>
  <c r="L42" i="60" s="1"/>
  <c r="T42" i="60" s="1"/>
  <c r="S42" i="60" s="1"/>
  <c r="R41" i="60"/>
  <c r="R40" i="60"/>
  <c r="R39" i="60"/>
  <c r="R38" i="60"/>
  <c r="R37" i="60"/>
  <c r="R36" i="60"/>
  <c r="R35" i="60"/>
  <c r="R34" i="60"/>
  <c r="R33" i="60"/>
  <c r="R32" i="60"/>
  <c r="R31" i="60"/>
  <c r="R30" i="60"/>
  <c r="R29" i="60"/>
  <c r="R28" i="60"/>
  <c r="R27" i="60"/>
  <c r="R26" i="60"/>
  <c r="R25" i="60"/>
  <c r="R24" i="60"/>
  <c r="R23" i="60"/>
  <c r="R22" i="60"/>
  <c r="R21" i="60"/>
  <c r="R20" i="60"/>
  <c r="R19" i="60"/>
  <c r="R18" i="60"/>
  <c r="R49" i="60" s="1"/>
  <c r="J49" i="60"/>
  <c r="T20" i="60"/>
  <c r="S20" i="60" s="1"/>
  <c r="T21" i="60"/>
  <c r="S21" i="60" s="1"/>
  <c r="V21" i="60"/>
  <c r="T22" i="60"/>
  <c r="S22" i="60" s="1"/>
  <c r="V22" i="60"/>
  <c r="U22" i="60"/>
  <c r="T24" i="60"/>
  <c r="S24" i="60" s="1"/>
  <c r="T25" i="60"/>
  <c r="S25" i="60" s="1"/>
  <c r="V25" i="60"/>
  <c r="T26" i="60"/>
  <c r="S26" i="60" s="1"/>
  <c r="V26" i="60"/>
  <c r="U26" i="60"/>
  <c r="T28" i="60"/>
  <c r="S28" i="60" s="1"/>
  <c r="T29" i="60"/>
  <c r="S29" i="60" s="1"/>
  <c r="V29" i="60"/>
  <c r="T30" i="60"/>
  <c r="S30" i="60" s="1"/>
  <c r="V30" i="60"/>
  <c r="U30" i="60"/>
  <c r="T32" i="60"/>
  <c r="S32" i="60" s="1"/>
  <c r="T33" i="60"/>
  <c r="S33" i="60" s="1"/>
  <c r="V33" i="60"/>
  <c r="T34" i="60"/>
  <c r="S34" i="60" s="1"/>
  <c r="V34" i="60"/>
  <c r="U34" i="60"/>
  <c r="T36" i="60"/>
  <c r="S36" i="60" s="1"/>
  <c r="T37" i="60"/>
  <c r="S37" i="60" s="1"/>
  <c r="V37" i="60"/>
  <c r="T38" i="60"/>
  <c r="S38" i="60" s="1"/>
  <c r="V38" i="60"/>
  <c r="U38" i="60"/>
  <c r="T40" i="60"/>
  <c r="S40" i="60" s="1"/>
  <c r="T41" i="60"/>
  <c r="S41" i="60" s="1"/>
  <c r="V41" i="60"/>
  <c r="V43" i="60"/>
  <c r="V44" i="60"/>
  <c r="U44" i="60"/>
  <c r="V45" i="60"/>
  <c r="U45" i="60"/>
  <c r="T46" i="60"/>
  <c r="S46" i="60" s="1"/>
  <c r="V46" i="60"/>
  <c r="U46" i="60"/>
  <c r="V47" i="60"/>
  <c r="V48" i="60"/>
  <c r="U48" i="60"/>
  <c r="G48" i="59"/>
  <c r="K48" i="59" s="1"/>
  <c r="L48" i="59" s="1"/>
  <c r="G47" i="59"/>
  <c r="K47" i="59" s="1"/>
  <c r="L47" i="59" s="1"/>
  <c r="G46" i="59"/>
  <c r="K46" i="59" s="1"/>
  <c r="L46" i="59" s="1"/>
  <c r="T46" i="59" s="1"/>
  <c r="S46" i="59" s="1"/>
  <c r="G45" i="59"/>
  <c r="K45" i="59" s="1"/>
  <c r="L45" i="59" s="1"/>
  <c r="T45" i="59" s="1"/>
  <c r="S45" i="59" s="1"/>
  <c r="G44" i="59"/>
  <c r="K44" i="59" s="1"/>
  <c r="L44" i="59" s="1"/>
  <c r="G43" i="59"/>
  <c r="K43" i="59" s="1"/>
  <c r="L43" i="59" s="1"/>
  <c r="G42" i="59"/>
  <c r="G41" i="59"/>
  <c r="K41" i="59" s="1"/>
  <c r="L41" i="59" s="1"/>
  <c r="T41" i="59" s="1"/>
  <c r="S41" i="59" s="1"/>
  <c r="G40" i="59"/>
  <c r="K40" i="59" s="1"/>
  <c r="L40" i="59" s="1"/>
  <c r="G39" i="59"/>
  <c r="K39" i="59" s="1"/>
  <c r="L39" i="59" s="1"/>
  <c r="G38" i="59"/>
  <c r="K38" i="59" s="1"/>
  <c r="L38" i="59" s="1"/>
  <c r="G37" i="59"/>
  <c r="K37" i="59" s="1"/>
  <c r="L37" i="59" s="1"/>
  <c r="T37" i="59" s="1"/>
  <c r="S37" i="59" s="1"/>
  <c r="G36" i="59"/>
  <c r="K36" i="59" s="1"/>
  <c r="L36" i="59" s="1"/>
  <c r="G35" i="59"/>
  <c r="K35" i="59" s="1"/>
  <c r="L35" i="59" s="1"/>
  <c r="G34" i="59"/>
  <c r="K34" i="59" s="1"/>
  <c r="L34" i="59" s="1"/>
  <c r="G33" i="59"/>
  <c r="K33" i="59" s="1"/>
  <c r="L33" i="59" s="1"/>
  <c r="T33" i="59" s="1"/>
  <c r="S33" i="59" s="1"/>
  <c r="G32" i="59"/>
  <c r="K32" i="59" s="1"/>
  <c r="L32" i="59" s="1"/>
  <c r="G31" i="59"/>
  <c r="K31" i="59" s="1"/>
  <c r="L31" i="59" s="1"/>
  <c r="G30" i="59"/>
  <c r="K30" i="59" s="1"/>
  <c r="L30" i="59" s="1"/>
  <c r="G29" i="59"/>
  <c r="K29" i="59" s="1"/>
  <c r="L29" i="59" s="1"/>
  <c r="T29" i="59" s="1"/>
  <c r="S29" i="59" s="1"/>
  <c r="G28" i="59"/>
  <c r="K28" i="59" s="1"/>
  <c r="L28" i="59" s="1"/>
  <c r="G27" i="59"/>
  <c r="K27" i="59" s="1"/>
  <c r="L27" i="59" s="1"/>
  <c r="G26" i="59"/>
  <c r="K26" i="59" s="1"/>
  <c r="L26" i="59" s="1"/>
  <c r="G25" i="59"/>
  <c r="K25" i="59" s="1"/>
  <c r="L25" i="59" s="1"/>
  <c r="T25" i="59" s="1"/>
  <c r="S25" i="59" s="1"/>
  <c r="G24" i="59"/>
  <c r="K24" i="59" s="1"/>
  <c r="L24" i="59" s="1"/>
  <c r="G23" i="59"/>
  <c r="K23" i="59" s="1"/>
  <c r="L23" i="59" s="1"/>
  <c r="G22" i="59"/>
  <c r="K22" i="59" s="1"/>
  <c r="L22" i="59" s="1"/>
  <c r="G21" i="59"/>
  <c r="K21" i="59" s="1"/>
  <c r="L21" i="59" s="1"/>
  <c r="T21" i="59" s="1"/>
  <c r="S21" i="59" s="1"/>
  <c r="G20" i="59"/>
  <c r="K20" i="59" s="1"/>
  <c r="L20" i="59" s="1"/>
  <c r="G19" i="59"/>
  <c r="K19" i="59" s="1"/>
  <c r="L19" i="59" s="1"/>
  <c r="G18" i="59"/>
  <c r="H48" i="59"/>
  <c r="H47" i="59"/>
  <c r="H46" i="59"/>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H19" i="59"/>
  <c r="H18" i="59"/>
  <c r="H49" i="59" s="1"/>
  <c r="P2" i="59" s="1"/>
  <c r="R48" i="59"/>
  <c r="R47" i="59"/>
  <c r="R46" i="59"/>
  <c r="R45" i="59"/>
  <c r="R44" i="59"/>
  <c r="R43" i="59"/>
  <c r="R42" i="59"/>
  <c r="K42" i="59" s="1"/>
  <c r="R41" i="59"/>
  <c r="R40" i="59"/>
  <c r="R39" i="59"/>
  <c r="R38" i="59"/>
  <c r="R37" i="59"/>
  <c r="R36" i="59"/>
  <c r="R35" i="59"/>
  <c r="R34" i="59"/>
  <c r="R33" i="59"/>
  <c r="R32" i="59"/>
  <c r="R31" i="59"/>
  <c r="R30" i="59"/>
  <c r="R29" i="59"/>
  <c r="R28" i="59"/>
  <c r="R27" i="59"/>
  <c r="R26" i="59"/>
  <c r="R25" i="59"/>
  <c r="R24" i="59"/>
  <c r="R23" i="59"/>
  <c r="R22" i="59"/>
  <c r="R21" i="59"/>
  <c r="R20" i="59"/>
  <c r="R19" i="59"/>
  <c r="R18" i="59"/>
  <c r="R49" i="59" s="1"/>
  <c r="J49" i="59"/>
  <c r="T19" i="59"/>
  <c r="S19" i="59" s="1"/>
  <c r="V19" i="59"/>
  <c r="U19" i="59"/>
  <c r="T20" i="59"/>
  <c r="S20" i="59" s="1"/>
  <c r="V20" i="59"/>
  <c r="U20" i="59"/>
  <c r="T22" i="59"/>
  <c r="S22" i="59" s="1"/>
  <c r="T23" i="59"/>
  <c r="S23" i="59" s="1"/>
  <c r="V23" i="59"/>
  <c r="U23" i="59"/>
  <c r="T24" i="59"/>
  <c r="S24" i="59" s="1"/>
  <c r="V24" i="59"/>
  <c r="U24" i="59"/>
  <c r="T26" i="59"/>
  <c r="S26" i="59" s="1"/>
  <c r="T27" i="59"/>
  <c r="S27" i="59" s="1"/>
  <c r="V27" i="59"/>
  <c r="U27" i="59"/>
  <c r="T28" i="59"/>
  <c r="S28" i="59" s="1"/>
  <c r="V28" i="59"/>
  <c r="U28" i="59"/>
  <c r="T30" i="59"/>
  <c r="S30" i="59" s="1"/>
  <c r="T31" i="59"/>
  <c r="S31" i="59" s="1"/>
  <c r="V31" i="59"/>
  <c r="U31" i="59"/>
  <c r="T32" i="59"/>
  <c r="S32" i="59" s="1"/>
  <c r="V32" i="59"/>
  <c r="U32" i="59"/>
  <c r="T34" i="59"/>
  <c r="S34" i="59" s="1"/>
  <c r="T35" i="59"/>
  <c r="S35" i="59" s="1"/>
  <c r="V35" i="59"/>
  <c r="U35" i="59"/>
  <c r="T36" i="59"/>
  <c r="S36" i="59" s="1"/>
  <c r="V36" i="59"/>
  <c r="U36" i="59"/>
  <c r="T38" i="59"/>
  <c r="S38" i="59" s="1"/>
  <c r="T39" i="59"/>
  <c r="S39" i="59" s="1"/>
  <c r="V39" i="59"/>
  <c r="U39" i="59"/>
  <c r="T40" i="59"/>
  <c r="S40" i="59" s="1"/>
  <c r="V40" i="59"/>
  <c r="U40" i="59"/>
  <c r="L42" i="59"/>
  <c r="T42" i="59" s="1"/>
  <c r="S42" i="59" s="1"/>
  <c r="T43" i="59"/>
  <c r="S43" i="59" s="1"/>
  <c r="V43" i="59"/>
  <c r="U43" i="59"/>
  <c r="T44" i="59"/>
  <c r="S44" i="59" s="1"/>
  <c r="V44" i="59"/>
  <c r="U44" i="59"/>
  <c r="V45" i="59"/>
  <c r="V46" i="59"/>
  <c r="U46" i="59"/>
  <c r="T47" i="59"/>
  <c r="S47" i="59" s="1"/>
  <c r="V47" i="59"/>
  <c r="U47" i="59"/>
  <c r="T48" i="59"/>
  <c r="S48" i="59" s="1"/>
  <c r="V48" i="59"/>
  <c r="U48" i="59"/>
  <c r="G48" i="58"/>
  <c r="K48" i="58" s="1"/>
  <c r="L48" i="58" s="1"/>
  <c r="T48" i="58" s="1"/>
  <c r="S48" i="58" s="1"/>
  <c r="G47" i="58"/>
  <c r="K47" i="58" s="1"/>
  <c r="L47" i="58" s="1"/>
  <c r="T47" i="58" s="1"/>
  <c r="S47" i="58" s="1"/>
  <c r="G46" i="58"/>
  <c r="K46" i="58" s="1"/>
  <c r="L46" i="58" s="1"/>
  <c r="G45" i="58"/>
  <c r="K45" i="58" s="1"/>
  <c r="L45" i="58" s="1"/>
  <c r="G44" i="58"/>
  <c r="K44" i="58" s="1"/>
  <c r="L44" i="58" s="1"/>
  <c r="T44" i="58" s="1"/>
  <c r="S44" i="58" s="1"/>
  <c r="G43" i="58"/>
  <c r="K43" i="58" s="1"/>
  <c r="L43" i="58" s="1"/>
  <c r="T43" i="58" s="1"/>
  <c r="S43" i="58" s="1"/>
  <c r="G42" i="58"/>
  <c r="G41" i="58"/>
  <c r="K41" i="58" s="1"/>
  <c r="L41" i="58" s="1"/>
  <c r="G40" i="58"/>
  <c r="K40" i="58" s="1"/>
  <c r="L40" i="58" s="1"/>
  <c r="G39" i="58"/>
  <c r="K39" i="58" s="1"/>
  <c r="L39" i="58" s="1"/>
  <c r="T39" i="58" s="1"/>
  <c r="S39" i="58" s="1"/>
  <c r="G38" i="58"/>
  <c r="K38" i="58" s="1"/>
  <c r="L38" i="58" s="1"/>
  <c r="T38" i="58" s="1"/>
  <c r="S38" i="58" s="1"/>
  <c r="G37" i="58"/>
  <c r="K37" i="58" s="1"/>
  <c r="L37" i="58" s="1"/>
  <c r="G36" i="58"/>
  <c r="K36" i="58" s="1"/>
  <c r="L36" i="58" s="1"/>
  <c r="G35" i="58"/>
  <c r="K35" i="58" s="1"/>
  <c r="L35" i="58" s="1"/>
  <c r="T35" i="58" s="1"/>
  <c r="S35" i="58" s="1"/>
  <c r="G34" i="58"/>
  <c r="K34" i="58" s="1"/>
  <c r="L34" i="58" s="1"/>
  <c r="T34" i="58" s="1"/>
  <c r="S34" i="58" s="1"/>
  <c r="G33" i="58"/>
  <c r="K33" i="58" s="1"/>
  <c r="L33" i="58" s="1"/>
  <c r="G32" i="58"/>
  <c r="K32" i="58" s="1"/>
  <c r="L32" i="58" s="1"/>
  <c r="G31" i="58"/>
  <c r="K31" i="58" s="1"/>
  <c r="L31" i="58" s="1"/>
  <c r="T31" i="58" s="1"/>
  <c r="S31" i="58" s="1"/>
  <c r="G30" i="58"/>
  <c r="K30" i="58" s="1"/>
  <c r="L30" i="58" s="1"/>
  <c r="T30" i="58" s="1"/>
  <c r="S30" i="58" s="1"/>
  <c r="G29" i="58"/>
  <c r="K29" i="58" s="1"/>
  <c r="L29" i="58" s="1"/>
  <c r="G28" i="58"/>
  <c r="K28" i="58" s="1"/>
  <c r="L28" i="58" s="1"/>
  <c r="G27" i="58"/>
  <c r="K27" i="58" s="1"/>
  <c r="L27" i="58" s="1"/>
  <c r="T27" i="58" s="1"/>
  <c r="S27" i="58" s="1"/>
  <c r="G26" i="58"/>
  <c r="K26" i="58" s="1"/>
  <c r="L26" i="58" s="1"/>
  <c r="T26" i="58" s="1"/>
  <c r="S26" i="58" s="1"/>
  <c r="G25" i="58"/>
  <c r="K25" i="58" s="1"/>
  <c r="L25" i="58" s="1"/>
  <c r="G24" i="58"/>
  <c r="K24" i="58" s="1"/>
  <c r="L24" i="58" s="1"/>
  <c r="G23" i="58"/>
  <c r="K23" i="58" s="1"/>
  <c r="L23" i="58" s="1"/>
  <c r="T23" i="58" s="1"/>
  <c r="S23" i="58" s="1"/>
  <c r="G22" i="58"/>
  <c r="K22" i="58" s="1"/>
  <c r="L22" i="58" s="1"/>
  <c r="T22" i="58" s="1"/>
  <c r="S22" i="58" s="1"/>
  <c r="G21" i="58"/>
  <c r="K21" i="58" s="1"/>
  <c r="L21" i="58" s="1"/>
  <c r="G20" i="58"/>
  <c r="K20" i="58" s="1"/>
  <c r="L20" i="58" s="1"/>
  <c r="G19" i="58"/>
  <c r="K19" i="58" s="1"/>
  <c r="L19" i="58" s="1"/>
  <c r="T19" i="58" s="1"/>
  <c r="S19" i="58" s="1"/>
  <c r="G18"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H22" i="58"/>
  <c r="H21" i="58"/>
  <c r="H20" i="58"/>
  <c r="H19" i="58"/>
  <c r="H18" i="58"/>
  <c r="H49" i="58" s="1"/>
  <c r="P2" i="58" s="1"/>
  <c r="R48" i="58"/>
  <c r="R47" i="58"/>
  <c r="R46" i="58"/>
  <c r="R45" i="58"/>
  <c r="R44" i="58"/>
  <c r="R43" i="58"/>
  <c r="R42" i="58"/>
  <c r="K42" i="58" s="1"/>
  <c r="L42" i="58" s="1"/>
  <c r="T42" i="58" s="1"/>
  <c r="S42" i="58" s="1"/>
  <c r="R41" i="58"/>
  <c r="R40" i="58"/>
  <c r="R39" i="58"/>
  <c r="R38" i="58"/>
  <c r="R37" i="58"/>
  <c r="R36" i="58"/>
  <c r="R35" i="58"/>
  <c r="R34" i="58"/>
  <c r="R33" i="58"/>
  <c r="R32" i="58"/>
  <c r="R31" i="58"/>
  <c r="R30" i="58"/>
  <c r="R29" i="58"/>
  <c r="R28" i="58"/>
  <c r="R27" i="58"/>
  <c r="R26" i="58"/>
  <c r="R25" i="58"/>
  <c r="R24" i="58"/>
  <c r="R23" i="58"/>
  <c r="R22" i="58"/>
  <c r="R21" i="58"/>
  <c r="R20" i="58"/>
  <c r="R19" i="58"/>
  <c r="R18" i="58"/>
  <c r="R49" i="58" s="1"/>
  <c r="J49" i="58"/>
  <c r="T20" i="58"/>
  <c r="S20" i="58" s="1"/>
  <c r="T21" i="58"/>
  <c r="S21" i="58" s="1"/>
  <c r="V21" i="58"/>
  <c r="U21" i="58"/>
  <c r="V22" i="58"/>
  <c r="U22" i="58"/>
  <c r="T24" i="58"/>
  <c r="S24" i="58" s="1"/>
  <c r="T25" i="58"/>
  <c r="S25" i="58" s="1"/>
  <c r="V25" i="58"/>
  <c r="U25" i="58"/>
  <c r="V26" i="58"/>
  <c r="U26" i="58"/>
  <c r="T28" i="58"/>
  <c r="S28" i="58" s="1"/>
  <c r="T29" i="58"/>
  <c r="S29" i="58" s="1"/>
  <c r="V29" i="58"/>
  <c r="U29" i="58"/>
  <c r="V30" i="58"/>
  <c r="U30" i="58"/>
  <c r="T32" i="58"/>
  <c r="S32" i="58" s="1"/>
  <c r="T33" i="58"/>
  <c r="S33" i="58" s="1"/>
  <c r="V33" i="58"/>
  <c r="U33" i="58"/>
  <c r="V34" i="58"/>
  <c r="U34" i="58"/>
  <c r="T36" i="58"/>
  <c r="S36" i="58" s="1"/>
  <c r="T37" i="58"/>
  <c r="S37" i="58" s="1"/>
  <c r="V37" i="58"/>
  <c r="U37" i="58"/>
  <c r="V38" i="58"/>
  <c r="U38" i="58"/>
  <c r="T40" i="58"/>
  <c r="S40" i="58" s="1"/>
  <c r="T41" i="58"/>
  <c r="S41" i="58" s="1"/>
  <c r="V41" i="58"/>
  <c r="U41" i="58"/>
  <c r="V43" i="58"/>
  <c r="V44" i="58"/>
  <c r="U44" i="58"/>
  <c r="T45" i="58"/>
  <c r="S45" i="58" s="1"/>
  <c r="V45" i="58"/>
  <c r="U45" i="58"/>
  <c r="T46" i="58"/>
  <c r="S46" i="58" s="1"/>
  <c r="V46" i="58"/>
  <c r="V47" i="58"/>
  <c r="V48" i="58"/>
  <c r="U48" i="58"/>
  <c r="G48" i="57"/>
  <c r="K48" i="57" s="1"/>
  <c r="L48" i="57" s="1"/>
  <c r="G47" i="57"/>
  <c r="K47" i="57" s="1"/>
  <c r="L47" i="57" s="1"/>
  <c r="G46" i="57"/>
  <c r="K46" i="57" s="1"/>
  <c r="L46" i="57" s="1"/>
  <c r="T46" i="57" s="1"/>
  <c r="S46" i="57" s="1"/>
  <c r="G45" i="57"/>
  <c r="K45" i="57" s="1"/>
  <c r="L45" i="57" s="1"/>
  <c r="T45" i="57" s="1"/>
  <c r="S45" i="57" s="1"/>
  <c r="G44" i="57"/>
  <c r="K44" i="57" s="1"/>
  <c r="L44" i="57" s="1"/>
  <c r="G43" i="57"/>
  <c r="K43" i="57" s="1"/>
  <c r="L43" i="57" s="1"/>
  <c r="G42" i="57"/>
  <c r="G41" i="57"/>
  <c r="K41" i="57" s="1"/>
  <c r="L41" i="57" s="1"/>
  <c r="T41" i="57" s="1"/>
  <c r="S41" i="57" s="1"/>
  <c r="G40" i="57"/>
  <c r="K40" i="57" s="1"/>
  <c r="L40" i="57" s="1"/>
  <c r="G39" i="57"/>
  <c r="K39" i="57" s="1"/>
  <c r="L39" i="57" s="1"/>
  <c r="G38" i="57"/>
  <c r="K38" i="57" s="1"/>
  <c r="L38" i="57" s="1"/>
  <c r="G37" i="57"/>
  <c r="K37" i="57" s="1"/>
  <c r="L37" i="57" s="1"/>
  <c r="T37" i="57" s="1"/>
  <c r="S37" i="57" s="1"/>
  <c r="G36" i="57"/>
  <c r="K36" i="57" s="1"/>
  <c r="L36" i="57" s="1"/>
  <c r="G35" i="57"/>
  <c r="K35" i="57" s="1"/>
  <c r="L35" i="57" s="1"/>
  <c r="G34" i="57"/>
  <c r="K34" i="57" s="1"/>
  <c r="L34" i="57" s="1"/>
  <c r="G33" i="57"/>
  <c r="K33" i="57" s="1"/>
  <c r="L33" i="57" s="1"/>
  <c r="T33" i="57" s="1"/>
  <c r="S33" i="57" s="1"/>
  <c r="G32" i="57"/>
  <c r="K32" i="57" s="1"/>
  <c r="L32" i="57" s="1"/>
  <c r="G31" i="57"/>
  <c r="K31" i="57" s="1"/>
  <c r="L31" i="57" s="1"/>
  <c r="G30" i="57"/>
  <c r="K30" i="57" s="1"/>
  <c r="L30" i="57" s="1"/>
  <c r="G29" i="57"/>
  <c r="K29" i="57" s="1"/>
  <c r="L29" i="57" s="1"/>
  <c r="T29" i="57" s="1"/>
  <c r="S29" i="57" s="1"/>
  <c r="G28" i="57"/>
  <c r="K28" i="57" s="1"/>
  <c r="L28" i="57" s="1"/>
  <c r="G27" i="57"/>
  <c r="K27" i="57" s="1"/>
  <c r="L27" i="57" s="1"/>
  <c r="G26" i="57"/>
  <c r="K26" i="57" s="1"/>
  <c r="L26" i="57" s="1"/>
  <c r="G25" i="57"/>
  <c r="K25" i="57" s="1"/>
  <c r="L25" i="57" s="1"/>
  <c r="T25" i="57" s="1"/>
  <c r="S25" i="57" s="1"/>
  <c r="G24" i="57"/>
  <c r="K24" i="57" s="1"/>
  <c r="L24" i="57" s="1"/>
  <c r="G23" i="57"/>
  <c r="K23" i="57" s="1"/>
  <c r="L23" i="57" s="1"/>
  <c r="G22" i="57"/>
  <c r="K22" i="57" s="1"/>
  <c r="L22" i="57" s="1"/>
  <c r="G21" i="57"/>
  <c r="K21" i="57" s="1"/>
  <c r="L21" i="57" s="1"/>
  <c r="T21" i="57" s="1"/>
  <c r="S21" i="57" s="1"/>
  <c r="G20" i="57"/>
  <c r="K20" i="57" s="1"/>
  <c r="L20" i="57" s="1"/>
  <c r="G19" i="57"/>
  <c r="K19" i="57" s="1"/>
  <c r="L19" i="57" s="1"/>
  <c r="G18" i="57"/>
  <c r="H48" i="57"/>
  <c r="H47" i="57"/>
  <c r="H46" i="57"/>
  <c r="H45" i="57"/>
  <c r="H44" i="57"/>
  <c r="H43" i="57"/>
  <c r="H42" i="57"/>
  <c r="H41" i="57"/>
  <c r="H40" i="57"/>
  <c r="H39" i="57"/>
  <c r="H38" i="57"/>
  <c r="H37" i="57"/>
  <c r="H36" i="57"/>
  <c r="H35" i="57"/>
  <c r="H34" i="57"/>
  <c r="H33" i="57"/>
  <c r="H32" i="57"/>
  <c r="H31" i="57"/>
  <c r="H30" i="57"/>
  <c r="H29" i="57"/>
  <c r="H28" i="57"/>
  <c r="H27" i="57"/>
  <c r="H26" i="57"/>
  <c r="H25" i="57"/>
  <c r="H24" i="57"/>
  <c r="H23" i="57"/>
  <c r="H22" i="57"/>
  <c r="H21" i="57"/>
  <c r="H20" i="57"/>
  <c r="H19" i="57"/>
  <c r="H18" i="57"/>
  <c r="H49" i="57" s="1"/>
  <c r="P2" i="57" s="1"/>
  <c r="R48" i="57"/>
  <c r="R47" i="57"/>
  <c r="R46" i="57"/>
  <c r="R45" i="57"/>
  <c r="R44" i="57"/>
  <c r="R43" i="57"/>
  <c r="R42" i="57"/>
  <c r="K42" i="57" s="1"/>
  <c r="R41" i="57"/>
  <c r="R40" i="57"/>
  <c r="R39" i="57"/>
  <c r="R38" i="57"/>
  <c r="R37" i="57"/>
  <c r="R36" i="57"/>
  <c r="R35" i="57"/>
  <c r="R34" i="57"/>
  <c r="R33" i="57"/>
  <c r="R32" i="57"/>
  <c r="R31" i="57"/>
  <c r="R30" i="57"/>
  <c r="R29" i="57"/>
  <c r="R28" i="57"/>
  <c r="R27" i="57"/>
  <c r="R26" i="57"/>
  <c r="R25" i="57"/>
  <c r="R24" i="57"/>
  <c r="R23" i="57"/>
  <c r="R22" i="57"/>
  <c r="R21" i="57"/>
  <c r="R20" i="57"/>
  <c r="R19" i="57"/>
  <c r="R18" i="57"/>
  <c r="R49" i="57" s="1"/>
  <c r="J49" i="57"/>
  <c r="T19" i="57"/>
  <c r="S19" i="57" s="1"/>
  <c r="V19" i="57"/>
  <c r="U19" i="57"/>
  <c r="T20" i="57"/>
  <c r="S20" i="57" s="1"/>
  <c r="V20" i="57"/>
  <c r="U20" i="57"/>
  <c r="T22" i="57"/>
  <c r="S22" i="57" s="1"/>
  <c r="T23" i="57"/>
  <c r="S23" i="57" s="1"/>
  <c r="V23" i="57"/>
  <c r="U23" i="57"/>
  <c r="T24" i="57"/>
  <c r="S24" i="57" s="1"/>
  <c r="V24" i="57"/>
  <c r="U24" i="57"/>
  <c r="T26" i="57"/>
  <c r="S26" i="57" s="1"/>
  <c r="T27" i="57"/>
  <c r="S27" i="57" s="1"/>
  <c r="V27" i="57"/>
  <c r="U27" i="57"/>
  <c r="T28" i="57"/>
  <c r="S28" i="57" s="1"/>
  <c r="V28" i="57"/>
  <c r="U28" i="57"/>
  <c r="T30" i="57"/>
  <c r="S30" i="57" s="1"/>
  <c r="T31" i="57"/>
  <c r="S31" i="57" s="1"/>
  <c r="V31" i="57"/>
  <c r="U31" i="57"/>
  <c r="T32" i="57"/>
  <c r="S32" i="57" s="1"/>
  <c r="V32" i="57"/>
  <c r="U32" i="57"/>
  <c r="T34" i="57"/>
  <c r="S34" i="57" s="1"/>
  <c r="T35" i="57"/>
  <c r="S35" i="57" s="1"/>
  <c r="V35" i="57"/>
  <c r="U35" i="57"/>
  <c r="T36" i="57"/>
  <c r="S36" i="57" s="1"/>
  <c r="V36" i="57"/>
  <c r="U36" i="57"/>
  <c r="T38" i="57"/>
  <c r="S38" i="57" s="1"/>
  <c r="T39" i="57"/>
  <c r="S39" i="57" s="1"/>
  <c r="V39" i="57"/>
  <c r="U39" i="57"/>
  <c r="T40" i="57"/>
  <c r="S40" i="57" s="1"/>
  <c r="V40" i="57"/>
  <c r="U40" i="57"/>
  <c r="L42" i="57"/>
  <c r="T42" i="57" s="1"/>
  <c r="S42" i="57" s="1"/>
  <c r="T43" i="57"/>
  <c r="S43" i="57" s="1"/>
  <c r="V43" i="57"/>
  <c r="U43" i="57"/>
  <c r="T44" i="57"/>
  <c r="S44" i="57" s="1"/>
  <c r="V44" i="57"/>
  <c r="U44" i="57"/>
  <c r="V45" i="57"/>
  <c r="V46" i="57"/>
  <c r="U46" i="57"/>
  <c r="T47" i="57"/>
  <c r="S47" i="57" s="1"/>
  <c r="V47" i="57"/>
  <c r="U47" i="57"/>
  <c r="T48" i="57"/>
  <c r="S48" i="57" s="1"/>
  <c r="V48" i="57"/>
  <c r="U48" i="57"/>
  <c r="G48" i="56"/>
  <c r="K48" i="56" s="1"/>
  <c r="L48" i="56" s="1"/>
  <c r="G47" i="56"/>
  <c r="K47" i="56" s="1"/>
  <c r="L47" i="56" s="1"/>
  <c r="T47" i="56" s="1"/>
  <c r="S47" i="56" s="1"/>
  <c r="G46" i="56"/>
  <c r="K46" i="56" s="1"/>
  <c r="L46" i="56" s="1"/>
  <c r="G45" i="56"/>
  <c r="K45" i="56" s="1"/>
  <c r="L45" i="56" s="1"/>
  <c r="G44" i="56"/>
  <c r="K44" i="56" s="1"/>
  <c r="L44" i="56" s="1"/>
  <c r="G43" i="56"/>
  <c r="K43" i="56" s="1"/>
  <c r="L43" i="56" s="1"/>
  <c r="T43" i="56" s="1"/>
  <c r="S43" i="56" s="1"/>
  <c r="G42" i="56"/>
  <c r="G41" i="56"/>
  <c r="K41" i="56" s="1"/>
  <c r="L41" i="56" s="1"/>
  <c r="G40" i="56"/>
  <c r="K40" i="56" s="1"/>
  <c r="L40" i="56" s="1"/>
  <c r="G39" i="56"/>
  <c r="K39" i="56" s="1"/>
  <c r="L39" i="56" s="1"/>
  <c r="T39" i="56" s="1"/>
  <c r="S39" i="56" s="1"/>
  <c r="G38" i="56"/>
  <c r="K38" i="56" s="1"/>
  <c r="L38" i="56" s="1"/>
  <c r="G37" i="56"/>
  <c r="K37" i="56" s="1"/>
  <c r="L37" i="56" s="1"/>
  <c r="G36" i="56"/>
  <c r="K36" i="56" s="1"/>
  <c r="L36" i="56" s="1"/>
  <c r="G35" i="56"/>
  <c r="K35" i="56" s="1"/>
  <c r="L35" i="56" s="1"/>
  <c r="T35" i="56" s="1"/>
  <c r="S35" i="56" s="1"/>
  <c r="G34" i="56"/>
  <c r="K34" i="56" s="1"/>
  <c r="L34" i="56" s="1"/>
  <c r="G33" i="56"/>
  <c r="K33" i="56" s="1"/>
  <c r="L33" i="56" s="1"/>
  <c r="G32" i="56"/>
  <c r="K32" i="56" s="1"/>
  <c r="L32" i="56" s="1"/>
  <c r="G31" i="56"/>
  <c r="K31" i="56" s="1"/>
  <c r="L31" i="56" s="1"/>
  <c r="T31" i="56" s="1"/>
  <c r="S31" i="56" s="1"/>
  <c r="G30" i="56"/>
  <c r="K30" i="56" s="1"/>
  <c r="L30" i="56" s="1"/>
  <c r="G29" i="56"/>
  <c r="K29" i="56" s="1"/>
  <c r="L29" i="56" s="1"/>
  <c r="G28" i="56"/>
  <c r="K28" i="56" s="1"/>
  <c r="L28" i="56" s="1"/>
  <c r="G27" i="56"/>
  <c r="K27" i="56" s="1"/>
  <c r="L27" i="56" s="1"/>
  <c r="T27" i="56" s="1"/>
  <c r="S27" i="56" s="1"/>
  <c r="G26" i="56"/>
  <c r="K26" i="56" s="1"/>
  <c r="L26" i="56" s="1"/>
  <c r="G25" i="56"/>
  <c r="K25" i="56" s="1"/>
  <c r="L25" i="56" s="1"/>
  <c r="G24" i="56"/>
  <c r="K24" i="56" s="1"/>
  <c r="L24" i="56" s="1"/>
  <c r="G23" i="56"/>
  <c r="K23" i="56" s="1"/>
  <c r="L23" i="56" s="1"/>
  <c r="T23" i="56" s="1"/>
  <c r="S23" i="56" s="1"/>
  <c r="G22" i="56"/>
  <c r="K22" i="56" s="1"/>
  <c r="L22" i="56" s="1"/>
  <c r="G21" i="56"/>
  <c r="K21" i="56" s="1"/>
  <c r="L21" i="56" s="1"/>
  <c r="G20" i="56"/>
  <c r="K20" i="56" s="1"/>
  <c r="L20" i="56" s="1"/>
  <c r="G19" i="56"/>
  <c r="K19" i="56" s="1"/>
  <c r="L19" i="56" s="1"/>
  <c r="T19" i="56" s="1"/>
  <c r="S19" i="56" s="1"/>
  <c r="G18" i="56"/>
  <c r="H48" i="56"/>
  <c r="H47" i="56"/>
  <c r="H46" i="56"/>
  <c r="H45" i="56"/>
  <c r="H44" i="56"/>
  <c r="H43" i="56"/>
  <c r="H42" i="56"/>
  <c r="H41" i="56"/>
  <c r="H40" i="56"/>
  <c r="H39" i="56"/>
  <c r="H38" i="56"/>
  <c r="H37" i="56"/>
  <c r="H36" i="56"/>
  <c r="H35" i="56"/>
  <c r="H34" i="56"/>
  <c r="H33" i="56"/>
  <c r="H32" i="56"/>
  <c r="H31" i="56"/>
  <c r="H30" i="56"/>
  <c r="H29" i="56"/>
  <c r="H28" i="56"/>
  <c r="H27" i="56"/>
  <c r="H26" i="56"/>
  <c r="H25" i="56"/>
  <c r="H24" i="56"/>
  <c r="H23" i="56"/>
  <c r="H22" i="56"/>
  <c r="H21" i="56"/>
  <c r="H20" i="56"/>
  <c r="H19" i="56"/>
  <c r="H18" i="56"/>
  <c r="H49" i="56" s="1"/>
  <c r="P2" i="56" s="1"/>
  <c r="R48" i="56"/>
  <c r="R47" i="56"/>
  <c r="R46" i="56"/>
  <c r="R45" i="56"/>
  <c r="R44" i="56"/>
  <c r="R43" i="56"/>
  <c r="R42" i="56"/>
  <c r="K42" i="56" s="1"/>
  <c r="R41" i="56"/>
  <c r="R40" i="56"/>
  <c r="R39" i="56"/>
  <c r="R38" i="56"/>
  <c r="R37" i="56"/>
  <c r="R36" i="56"/>
  <c r="R35" i="56"/>
  <c r="R34" i="56"/>
  <c r="R33" i="56"/>
  <c r="R32" i="56"/>
  <c r="R31" i="56"/>
  <c r="R30" i="56"/>
  <c r="R29" i="56"/>
  <c r="R28" i="56"/>
  <c r="R27" i="56"/>
  <c r="R26" i="56"/>
  <c r="R25" i="56"/>
  <c r="R24" i="56"/>
  <c r="R23" i="56"/>
  <c r="R22" i="56"/>
  <c r="R21" i="56"/>
  <c r="R20" i="56"/>
  <c r="R19" i="56"/>
  <c r="R18" i="56"/>
  <c r="R49" i="56" s="1"/>
  <c r="J49" i="56"/>
  <c r="T20" i="56"/>
  <c r="S20" i="56" s="1"/>
  <c r="V20" i="56"/>
  <c r="U20" i="56"/>
  <c r="T21" i="56"/>
  <c r="S21" i="56" s="1"/>
  <c r="V21" i="56"/>
  <c r="U21" i="56"/>
  <c r="T22" i="56"/>
  <c r="S22" i="56" s="1"/>
  <c r="V22" i="56"/>
  <c r="U22" i="56"/>
  <c r="T24" i="56"/>
  <c r="S24" i="56" s="1"/>
  <c r="V24" i="56"/>
  <c r="U24" i="56"/>
  <c r="T25" i="56"/>
  <c r="S25" i="56" s="1"/>
  <c r="V25" i="56"/>
  <c r="U25" i="56"/>
  <c r="T26" i="56"/>
  <c r="S26" i="56" s="1"/>
  <c r="V26" i="56"/>
  <c r="U26" i="56"/>
  <c r="T28" i="56"/>
  <c r="S28" i="56" s="1"/>
  <c r="V28" i="56"/>
  <c r="U28" i="56"/>
  <c r="T29" i="56"/>
  <c r="S29" i="56" s="1"/>
  <c r="V29" i="56"/>
  <c r="U29" i="56"/>
  <c r="T30" i="56"/>
  <c r="S30" i="56" s="1"/>
  <c r="V30" i="56"/>
  <c r="U30" i="56"/>
  <c r="T32" i="56"/>
  <c r="S32" i="56" s="1"/>
  <c r="V32" i="56"/>
  <c r="U32" i="56"/>
  <c r="T33" i="56"/>
  <c r="S33" i="56" s="1"/>
  <c r="V33" i="56"/>
  <c r="U33" i="56"/>
  <c r="T34" i="56"/>
  <c r="S34" i="56" s="1"/>
  <c r="V34" i="56"/>
  <c r="U34" i="56"/>
  <c r="T36" i="56"/>
  <c r="S36" i="56" s="1"/>
  <c r="V36" i="56"/>
  <c r="U36" i="56"/>
  <c r="T37" i="56"/>
  <c r="S37" i="56" s="1"/>
  <c r="V37" i="56"/>
  <c r="U37" i="56"/>
  <c r="T38" i="56"/>
  <c r="S38" i="56" s="1"/>
  <c r="V38" i="56"/>
  <c r="U38" i="56"/>
  <c r="T40" i="56"/>
  <c r="S40" i="56" s="1"/>
  <c r="V40" i="56"/>
  <c r="U40" i="56"/>
  <c r="T41" i="56"/>
  <c r="S41" i="56" s="1"/>
  <c r="V41" i="56"/>
  <c r="U41" i="56"/>
  <c r="L42" i="56"/>
  <c r="T42" i="56" s="1"/>
  <c r="S42" i="56" s="1"/>
  <c r="V43" i="56"/>
  <c r="T44" i="56"/>
  <c r="S44" i="56" s="1"/>
  <c r="V44" i="56"/>
  <c r="U44" i="56"/>
  <c r="T45" i="56"/>
  <c r="S45" i="56" s="1"/>
  <c r="V45" i="56"/>
  <c r="U45" i="56"/>
  <c r="T46" i="56"/>
  <c r="S46" i="56" s="1"/>
  <c r="V46" i="56"/>
  <c r="U46" i="56"/>
  <c r="V47" i="56"/>
  <c r="T48" i="56"/>
  <c r="S48" i="56" s="1"/>
  <c r="V48" i="56"/>
  <c r="U48" i="56"/>
  <c r="G48" i="55"/>
  <c r="K48" i="55" s="1"/>
  <c r="L48" i="55" s="1"/>
  <c r="G47" i="55"/>
  <c r="K47" i="55" s="1"/>
  <c r="L47" i="55" s="1"/>
  <c r="G46" i="55"/>
  <c r="K46" i="55" s="1"/>
  <c r="L46" i="55" s="1"/>
  <c r="T46" i="55" s="1"/>
  <c r="S46" i="55" s="1"/>
  <c r="G45" i="55"/>
  <c r="K45" i="55" s="1"/>
  <c r="L45" i="55" s="1"/>
  <c r="T45" i="55" s="1"/>
  <c r="S45" i="55" s="1"/>
  <c r="G44" i="55"/>
  <c r="K44" i="55" s="1"/>
  <c r="L44" i="55" s="1"/>
  <c r="G43" i="55"/>
  <c r="K43" i="55" s="1"/>
  <c r="L43" i="55" s="1"/>
  <c r="G42" i="55"/>
  <c r="G41" i="55"/>
  <c r="K41" i="55" s="1"/>
  <c r="L41" i="55" s="1"/>
  <c r="T41" i="55" s="1"/>
  <c r="S41" i="55" s="1"/>
  <c r="G40" i="55"/>
  <c r="K40" i="55" s="1"/>
  <c r="L40" i="55" s="1"/>
  <c r="G39" i="55"/>
  <c r="K39" i="55" s="1"/>
  <c r="L39" i="55" s="1"/>
  <c r="G38" i="55"/>
  <c r="K38" i="55" s="1"/>
  <c r="L38" i="55" s="1"/>
  <c r="G37" i="55"/>
  <c r="K37" i="55" s="1"/>
  <c r="L37" i="55" s="1"/>
  <c r="T37" i="55" s="1"/>
  <c r="S37" i="55" s="1"/>
  <c r="G36" i="55"/>
  <c r="K36" i="55" s="1"/>
  <c r="L36" i="55" s="1"/>
  <c r="G35" i="55"/>
  <c r="K35" i="55" s="1"/>
  <c r="L35" i="55" s="1"/>
  <c r="G34" i="55"/>
  <c r="K34" i="55" s="1"/>
  <c r="L34" i="55" s="1"/>
  <c r="G33" i="55"/>
  <c r="K33" i="55" s="1"/>
  <c r="L33" i="55" s="1"/>
  <c r="T33" i="55" s="1"/>
  <c r="S33" i="55" s="1"/>
  <c r="G32" i="55"/>
  <c r="K32" i="55" s="1"/>
  <c r="L32" i="55" s="1"/>
  <c r="G31" i="55"/>
  <c r="K31" i="55" s="1"/>
  <c r="L31" i="55" s="1"/>
  <c r="G30" i="55"/>
  <c r="K30" i="55" s="1"/>
  <c r="L30" i="55" s="1"/>
  <c r="G29" i="55"/>
  <c r="K29" i="55" s="1"/>
  <c r="L29" i="55" s="1"/>
  <c r="T29" i="55" s="1"/>
  <c r="S29" i="55" s="1"/>
  <c r="G28" i="55"/>
  <c r="K28" i="55" s="1"/>
  <c r="L28" i="55" s="1"/>
  <c r="G27" i="55"/>
  <c r="K27" i="55" s="1"/>
  <c r="L27" i="55" s="1"/>
  <c r="G26" i="55"/>
  <c r="K26" i="55" s="1"/>
  <c r="L26" i="55" s="1"/>
  <c r="G25" i="55"/>
  <c r="K25" i="55" s="1"/>
  <c r="L25" i="55" s="1"/>
  <c r="T25" i="55" s="1"/>
  <c r="S25" i="55" s="1"/>
  <c r="G24" i="55"/>
  <c r="K24" i="55" s="1"/>
  <c r="L24" i="55" s="1"/>
  <c r="G23" i="55"/>
  <c r="K23" i="55" s="1"/>
  <c r="L23" i="55" s="1"/>
  <c r="G22" i="55"/>
  <c r="K22" i="55" s="1"/>
  <c r="L22" i="55" s="1"/>
  <c r="G21" i="55"/>
  <c r="K21" i="55" s="1"/>
  <c r="L21" i="55" s="1"/>
  <c r="T21" i="55" s="1"/>
  <c r="S21" i="55" s="1"/>
  <c r="G20" i="55"/>
  <c r="K20" i="55" s="1"/>
  <c r="L20" i="55" s="1"/>
  <c r="G19" i="55"/>
  <c r="K19" i="55" s="1"/>
  <c r="L19" i="55" s="1"/>
  <c r="G18" i="55"/>
  <c r="H48" i="55"/>
  <c r="H47" i="55"/>
  <c r="H46" i="55"/>
  <c r="H45" i="55"/>
  <c r="H44" i="55"/>
  <c r="H43" i="55"/>
  <c r="H42" i="55"/>
  <c r="H41" i="55"/>
  <c r="H40" i="55"/>
  <c r="H39" i="55"/>
  <c r="H38" i="55"/>
  <c r="H37" i="55"/>
  <c r="H36" i="55"/>
  <c r="H35" i="55"/>
  <c r="H34" i="55"/>
  <c r="H33" i="55"/>
  <c r="H32" i="55"/>
  <c r="H31" i="55"/>
  <c r="H30" i="55"/>
  <c r="H29" i="55"/>
  <c r="H28" i="55"/>
  <c r="H27" i="55"/>
  <c r="H26" i="55"/>
  <c r="H25" i="55"/>
  <c r="H24" i="55"/>
  <c r="H23" i="55"/>
  <c r="H22" i="55"/>
  <c r="H21" i="55"/>
  <c r="H20" i="55"/>
  <c r="H19" i="55"/>
  <c r="H18" i="55"/>
  <c r="H49" i="55" s="1"/>
  <c r="P2" i="55" s="1"/>
  <c r="R48" i="55"/>
  <c r="R47" i="55"/>
  <c r="R46" i="55"/>
  <c r="R45" i="55"/>
  <c r="R44" i="55"/>
  <c r="R43" i="55"/>
  <c r="R42" i="55"/>
  <c r="K42" i="55" s="1"/>
  <c r="R41" i="55"/>
  <c r="R40" i="55"/>
  <c r="R39" i="55"/>
  <c r="R38" i="55"/>
  <c r="R37" i="55"/>
  <c r="R36" i="55"/>
  <c r="R35" i="55"/>
  <c r="R34" i="55"/>
  <c r="R33" i="55"/>
  <c r="R32" i="55"/>
  <c r="R31" i="55"/>
  <c r="R30" i="55"/>
  <c r="R29" i="55"/>
  <c r="R28" i="55"/>
  <c r="R27" i="55"/>
  <c r="R26" i="55"/>
  <c r="R25" i="55"/>
  <c r="R24" i="55"/>
  <c r="R23" i="55"/>
  <c r="R22" i="55"/>
  <c r="R21" i="55"/>
  <c r="R20" i="55"/>
  <c r="R19" i="55"/>
  <c r="R18" i="55"/>
  <c r="R49" i="55" s="1"/>
  <c r="J49" i="55"/>
  <c r="T19" i="55"/>
  <c r="S19" i="55" s="1"/>
  <c r="V19" i="55"/>
  <c r="U19" i="55"/>
  <c r="T20" i="55"/>
  <c r="S20" i="55" s="1"/>
  <c r="V20" i="55"/>
  <c r="U20" i="55"/>
  <c r="T22" i="55"/>
  <c r="S22" i="55" s="1"/>
  <c r="T23" i="55"/>
  <c r="S23" i="55" s="1"/>
  <c r="V23" i="55"/>
  <c r="U23" i="55"/>
  <c r="T24" i="55"/>
  <c r="S24" i="55" s="1"/>
  <c r="V24" i="55"/>
  <c r="U24" i="55"/>
  <c r="T26" i="55"/>
  <c r="S26" i="55" s="1"/>
  <c r="T27" i="55"/>
  <c r="S27" i="55" s="1"/>
  <c r="V27" i="55"/>
  <c r="U27" i="55"/>
  <c r="T28" i="55"/>
  <c r="S28" i="55" s="1"/>
  <c r="V28" i="55"/>
  <c r="U28" i="55"/>
  <c r="T30" i="55"/>
  <c r="S30" i="55" s="1"/>
  <c r="T31" i="55"/>
  <c r="S31" i="55" s="1"/>
  <c r="V31" i="55"/>
  <c r="U31" i="55"/>
  <c r="T32" i="55"/>
  <c r="S32" i="55" s="1"/>
  <c r="V32" i="55"/>
  <c r="U32" i="55"/>
  <c r="T34" i="55"/>
  <c r="S34" i="55" s="1"/>
  <c r="T35" i="55"/>
  <c r="S35" i="55" s="1"/>
  <c r="V35" i="55"/>
  <c r="U35" i="55"/>
  <c r="T36" i="55"/>
  <c r="S36" i="55" s="1"/>
  <c r="V36" i="55"/>
  <c r="U36" i="55"/>
  <c r="T38" i="55"/>
  <c r="S38" i="55" s="1"/>
  <c r="T39" i="55"/>
  <c r="S39" i="55" s="1"/>
  <c r="V39" i="55"/>
  <c r="U39" i="55"/>
  <c r="T40" i="55"/>
  <c r="S40" i="55" s="1"/>
  <c r="V40" i="55"/>
  <c r="U40" i="55"/>
  <c r="L42" i="55"/>
  <c r="T42" i="55" s="1"/>
  <c r="S42" i="55" s="1"/>
  <c r="T43" i="55"/>
  <c r="S43" i="55" s="1"/>
  <c r="V43" i="55"/>
  <c r="U43" i="55"/>
  <c r="T44" i="55"/>
  <c r="S44" i="55" s="1"/>
  <c r="V44" i="55"/>
  <c r="U44" i="55"/>
  <c r="V45" i="55"/>
  <c r="V46" i="55"/>
  <c r="U46" i="55"/>
  <c r="T47" i="55"/>
  <c r="S47" i="55" s="1"/>
  <c r="V47" i="55"/>
  <c r="U47" i="55"/>
  <c r="T48" i="55"/>
  <c r="S48" i="55" s="1"/>
  <c r="V48" i="55"/>
  <c r="U48" i="55"/>
  <c r="G48" i="54"/>
  <c r="K48" i="54" s="1"/>
  <c r="L48" i="54" s="1"/>
  <c r="T48" i="54" s="1"/>
  <c r="S48" i="54" s="1"/>
  <c r="G47" i="54"/>
  <c r="K47" i="54" s="1"/>
  <c r="L47" i="54" s="1"/>
  <c r="T47" i="54" s="1"/>
  <c r="S47" i="54" s="1"/>
  <c r="G46" i="54"/>
  <c r="K46" i="54" s="1"/>
  <c r="L46" i="54" s="1"/>
  <c r="G45" i="54"/>
  <c r="K45" i="54" s="1"/>
  <c r="L45" i="54" s="1"/>
  <c r="G44" i="54"/>
  <c r="K44" i="54" s="1"/>
  <c r="L44" i="54" s="1"/>
  <c r="T44" i="54" s="1"/>
  <c r="S44" i="54" s="1"/>
  <c r="G43" i="54"/>
  <c r="K43" i="54" s="1"/>
  <c r="L43" i="54" s="1"/>
  <c r="T43" i="54" s="1"/>
  <c r="S43" i="54" s="1"/>
  <c r="G42" i="54"/>
  <c r="G41" i="54"/>
  <c r="K41" i="54" s="1"/>
  <c r="L41" i="54" s="1"/>
  <c r="G40" i="54"/>
  <c r="K40" i="54" s="1"/>
  <c r="L40" i="54" s="1"/>
  <c r="G39" i="54"/>
  <c r="K39" i="54" s="1"/>
  <c r="L39" i="54" s="1"/>
  <c r="T39" i="54" s="1"/>
  <c r="S39" i="54" s="1"/>
  <c r="G38" i="54"/>
  <c r="K38" i="54" s="1"/>
  <c r="L38" i="54" s="1"/>
  <c r="G37" i="54"/>
  <c r="K37" i="54" s="1"/>
  <c r="L37" i="54" s="1"/>
  <c r="G36" i="54"/>
  <c r="K36" i="54" s="1"/>
  <c r="L36" i="54" s="1"/>
  <c r="G35" i="54"/>
  <c r="K35" i="54" s="1"/>
  <c r="L35" i="54" s="1"/>
  <c r="T35" i="54" s="1"/>
  <c r="S35" i="54" s="1"/>
  <c r="G34" i="54"/>
  <c r="K34" i="54" s="1"/>
  <c r="L34" i="54" s="1"/>
  <c r="G33" i="54"/>
  <c r="K33" i="54" s="1"/>
  <c r="L33" i="54" s="1"/>
  <c r="G32" i="54"/>
  <c r="K32" i="54" s="1"/>
  <c r="L32" i="54" s="1"/>
  <c r="G31" i="54"/>
  <c r="K31" i="54" s="1"/>
  <c r="L31" i="54" s="1"/>
  <c r="T31" i="54" s="1"/>
  <c r="S31" i="54" s="1"/>
  <c r="G30" i="54"/>
  <c r="K30" i="54" s="1"/>
  <c r="L30" i="54" s="1"/>
  <c r="G29" i="54"/>
  <c r="K29" i="54" s="1"/>
  <c r="L29" i="54" s="1"/>
  <c r="G28" i="54"/>
  <c r="K28" i="54" s="1"/>
  <c r="L28" i="54" s="1"/>
  <c r="G27" i="54"/>
  <c r="K27" i="54" s="1"/>
  <c r="L27" i="54" s="1"/>
  <c r="T27" i="54" s="1"/>
  <c r="S27" i="54" s="1"/>
  <c r="G26" i="54"/>
  <c r="K26" i="54" s="1"/>
  <c r="L26" i="54" s="1"/>
  <c r="G25" i="54"/>
  <c r="K25" i="54" s="1"/>
  <c r="L25" i="54" s="1"/>
  <c r="G24" i="54"/>
  <c r="K24" i="54" s="1"/>
  <c r="L24" i="54" s="1"/>
  <c r="G23" i="54"/>
  <c r="K23" i="54" s="1"/>
  <c r="L23" i="54" s="1"/>
  <c r="T23" i="54" s="1"/>
  <c r="S23" i="54" s="1"/>
  <c r="G22" i="54"/>
  <c r="K22" i="54" s="1"/>
  <c r="L22" i="54" s="1"/>
  <c r="G21" i="54"/>
  <c r="K21" i="54" s="1"/>
  <c r="L21" i="54" s="1"/>
  <c r="G20" i="54"/>
  <c r="K20" i="54" s="1"/>
  <c r="L20" i="54" s="1"/>
  <c r="G19" i="54"/>
  <c r="K19" i="54" s="1"/>
  <c r="L19" i="54" s="1"/>
  <c r="T19" i="54" s="1"/>
  <c r="S19" i="54" s="1"/>
  <c r="G18" i="54"/>
  <c r="H48" i="54"/>
  <c r="H47" i="54"/>
  <c r="H46" i="54"/>
  <c r="H45" i="54"/>
  <c r="H44" i="54"/>
  <c r="H43" i="54"/>
  <c r="H42" i="54"/>
  <c r="H41" i="54"/>
  <c r="H40" i="54"/>
  <c r="H39" i="54"/>
  <c r="H38" i="54"/>
  <c r="H37" i="54"/>
  <c r="H36" i="54"/>
  <c r="H35" i="54"/>
  <c r="H34" i="54"/>
  <c r="H33" i="54"/>
  <c r="H32" i="54"/>
  <c r="H31" i="54"/>
  <c r="H30" i="54"/>
  <c r="H29" i="54"/>
  <c r="H28" i="54"/>
  <c r="H27" i="54"/>
  <c r="H26" i="54"/>
  <c r="H25" i="54"/>
  <c r="H24" i="54"/>
  <c r="H23" i="54"/>
  <c r="H22" i="54"/>
  <c r="H21" i="54"/>
  <c r="H20" i="54"/>
  <c r="H19" i="54"/>
  <c r="H18" i="54"/>
  <c r="H49" i="54" s="1"/>
  <c r="P2" i="54" s="1"/>
  <c r="R48" i="54"/>
  <c r="R47" i="54"/>
  <c r="R46" i="54"/>
  <c r="R45" i="54"/>
  <c r="R44" i="54"/>
  <c r="R43" i="54"/>
  <c r="R42" i="54"/>
  <c r="K42" i="54" s="1"/>
  <c r="L42" i="54" s="1"/>
  <c r="T42" i="54" s="1"/>
  <c r="S42" i="54" s="1"/>
  <c r="R41" i="54"/>
  <c r="R40" i="54"/>
  <c r="R39" i="54"/>
  <c r="R38" i="54"/>
  <c r="R37" i="54"/>
  <c r="R36" i="54"/>
  <c r="R35" i="54"/>
  <c r="R34" i="54"/>
  <c r="R33" i="54"/>
  <c r="R32" i="54"/>
  <c r="R31" i="54"/>
  <c r="R30" i="54"/>
  <c r="R29" i="54"/>
  <c r="R28" i="54"/>
  <c r="R27" i="54"/>
  <c r="R26" i="54"/>
  <c r="R25" i="54"/>
  <c r="R24" i="54"/>
  <c r="R23" i="54"/>
  <c r="R22" i="54"/>
  <c r="R21" i="54"/>
  <c r="R20" i="54"/>
  <c r="R19" i="54"/>
  <c r="R18" i="54"/>
  <c r="R49" i="54" s="1"/>
  <c r="J49" i="54"/>
  <c r="T20" i="54"/>
  <c r="S20" i="54" s="1"/>
  <c r="T21" i="54"/>
  <c r="S21" i="54" s="1"/>
  <c r="V21" i="54"/>
  <c r="U21" i="54"/>
  <c r="T22" i="54"/>
  <c r="S22" i="54" s="1"/>
  <c r="V22" i="54"/>
  <c r="U22" i="54"/>
  <c r="T24" i="54"/>
  <c r="S24" i="54" s="1"/>
  <c r="T25" i="54"/>
  <c r="S25" i="54" s="1"/>
  <c r="V25" i="54"/>
  <c r="U25" i="54"/>
  <c r="T26" i="54"/>
  <c r="S26" i="54" s="1"/>
  <c r="V26" i="54"/>
  <c r="U26" i="54"/>
  <c r="T28" i="54"/>
  <c r="S28" i="54" s="1"/>
  <c r="T29" i="54"/>
  <c r="S29" i="54" s="1"/>
  <c r="V29" i="54"/>
  <c r="U29" i="54"/>
  <c r="T30" i="54"/>
  <c r="S30" i="54" s="1"/>
  <c r="V30" i="54"/>
  <c r="U30" i="54"/>
  <c r="T32" i="54"/>
  <c r="S32" i="54" s="1"/>
  <c r="T33" i="54"/>
  <c r="S33" i="54" s="1"/>
  <c r="V33" i="54"/>
  <c r="U33" i="54"/>
  <c r="T34" i="54"/>
  <c r="S34" i="54" s="1"/>
  <c r="V34" i="54"/>
  <c r="U34" i="54"/>
  <c r="T36" i="54"/>
  <c r="S36" i="54" s="1"/>
  <c r="T37" i="54"/>
  <c r="S37" i="54" s="1"/>
  <c r="V37" i="54"/>
  <c r="U37" i="54"/>
  <c r="T38" i="54"/>
  <c r="S38" i="54" s="1"/>
  <c r="V38" i="54"/>
  <c r="U38" i="54"/>
  <c r="T40" i="54"/>
  <c r="S40" i="54" s="1"/>
  <c r="T41" i="54"/>
  <c r="S41" i="54" s="1"/>
  <c r="V41" i="54"/>
  <c r="U41" i="54"/>
  <c r="V43" i="54"/>
  <c r="V44" i="54"/>
  <c r="U44" i="54"/>
  <c r="T45" i="54"/>
  <c r="S45" i="54" s="1"/>
  <c r="V45" i="54"/>
  <c r="U45" i="54"/>
  <c r="T46" i="54"/>
  <c r="S46" i="54" s="1"/>
  <c r="V46" i="54"/>
  <c r="U46" i="54"/>
  <c r="V47" i="54"/>
  <c r="V48" i="54"/>
  <c r="U48" i="54"/>
  <c r="G48" i="53"/>
  <c r="K48" i="53" s="1"/>
  <c r="L48" i="53" s="1"/>
  <c r="G47" i="53"/>
  <c r="K47" i="53" s="1"/>
  <c r="L47" i="53" s="1"/>
  <c r="G46" i="53"/>
  <c r="K46" i="53" s="1"/>
  <c r="L46" i="53" s="1"/>
  <c r="T46" i="53" s="1"/>
  <c r="S46" i="53" s="1"/>
  <c r="G45" i="53"/>
  <c r="K45" i="53" s="1"/>
  <c r="L45" i="53" s="1"/>
  <c r="T45" i="53" s="1"/>
  <c r="S45" i="53" s="1"/>
  <c r="G44" i="53"/>
  <c r="K44" i="53" s="1"/>
  <c r="L44" i="53" s="1"/>
  <c r="G43" i="53"/>
  <c r="K43" i="53" s="1"/>
  <c r="L43" i="53" s="1"/>
  <c r="G42" i="53"/>
  <c r="G41" i="53"/>
  <c r="K41" i="53" s="1"/>
  <c r="L41" i="53" s="1"/>
  <c r="T41" i="53" s="1"/>
  <c r="S41" i="53" s="1"/>
  <c r="G40" i="53"/>
  <c r="K40" i="53" s="1"/>
  <c r="L40" i="53" s="1"/>
  <c r="G39" i="53"/>
  <c r="K39" i="53" s="1"/>
  <c r="L39" i="53" s="1"/>
  <c r="G38" i="53"/>
  <c r="K38" i="53" s="1"/>
  <c r="L38" i="53" s="1"/>
  <c r="G37" i="53"/>
  <c r="K37" i="53" s="1"/>
  <c r="L37" i="53" s="1"/>
  <c r="T37" i="53" s="1"/>
  <c r="S37" i="53" s="1"/>
  <c r="G36" i="53"/>
  <c r="K36" i="53" s="1"/>
  <c r="L36" i="53" s="1"/>
  <c r="G35" i="53"/>
  <c r="K35" i="53" s="1"/>
  <c r="L35" i="53" s="1"/>
  <c r="G34" i="53"/>
  <c r="K34" i="53" s="1"/>
  <c r="L34" i="53" s="1"/>
  <c r="G33" i="53"/>
  <c r="K33" i="53" s="1"/>
  <c r="L33" i="53" s="1"/>
  <c r="T33" i="53" s="1"/>
  <c r="S33" i="53" s="1"/>
  <c r="G32" i="53"/>
  <c r="K32" i="53" s="1"/>
  <c r="L32" i="53" s="1"/>
  <c r="G31" i="53"/>
  <c r="K31" i="53" s="1"/>
  <c r="L31" i="53" s="1"/>
  <c r="G30" i="53"/>
  <c r="K30" i="53" s="1"/>
  <c r="L30" i="53" s="1"/>
  <c r="G29" i="53"/>
  <c r="K29" i="53" s="1"/>
  <c r="L29" i="53" s="1"/>
  <c r="T29" i="53" s="1"/>
  <c r="S29" i="53" s="1"/>
  <c r="G28" i="53"/>
  <c r="K28" i="53" s="1"/>
  <c r="L28" i="53" s="1"/>
  <c r="G27" i="53"/>
  <c r="K27" i="53" s="1"/>
  <c r="L27" i="53" s="1"/>
  <c r="G26" i="53"/>
  <c r="K26" i="53" s="1"/>
  <c r="L26" i="53" s="1"/>
  <c r="G25" i="53"/>
  <c r="K25" i="53" s="1"/>
  <c r="L25" i="53" s="1"/>
  <c r="T25" i="53" s="1"/>
  <c r="S25" i="53" s="1"/>
  <c r="G24" i="53"/>
  <c r="K24" i="53" s="1"/>
  <c r="L24" i="53" s="1"/>
  <c r="G23" i="53"/>
  <c r="K23" i="53" s="1"/>
  <c r="L23" i="53" s="1"/>
  <c r="G22" i="53"/>
  <c r="K22" i="53" s="1"/>
  <c r="L22" i="53" s="1"/>
  <c r="G21" i="53"/>
  <c r="K21" i="53" s="1"/>
  <c r="L21" i="53" s="1"/>
  <c r="T21" i="53" s="1"/>
  <c r="S21" i="53" s="1"/>
  <c r="G20" i="53"/>
  <c r="K20" i="53" s="1"/>
  <c r="L20" i="53" s="1"/>
  <c r="G19" i="53"/>
  <c r="K19" i="53" s="1"/>
  <c r="L19" i="53" s="1"/>
  <c r="G18" i="53"/>
  <c r="H48" i="53"/>
  <c r="H47" i="53"/>
  <c r="H46" i="53"/>
  <c r="H45" i="53"/>
  <c r="H44" i="53"/>
  <c r="H43" i="53"/>
  <c r="H42" i="53"/>
  <c r="H41" i="53"/>
  <c r="H40" i="53"/>
  <c r="H39" i="53"/>
  <c r="H38" i="53"/>
  <c r="H37" i="53"/>
  <c r="H36" i="53"/>
  <c r="H35" i="53"/>
  <c r="H34" i="53"/>
  <c r="H33" i="53"/>
  <c r="H32" i="53"/>
  <c r="H31" i="53"/>
  <c r="H30" i="53"/>
  <c r="H29" i="53"/>
  <c r="H28" i="53"/>
  <c r="H27" i="53"/>
  <c r="H26" i="53"/>
  <c r="H25" i="53"/>
  <c r="H24" i="53"/>
  <c r="H23" i="53"/>
  <c r="H22" i="53"/>
  <c r="H21" i="53"/>
  <c r="H20" i="53"/>
  <c r="H19" i="53"/>
  <c r="H18" i="53"/>
  <c r="H49" i="53" s="1"/>
  <c r="P2" i="53" s="1"/>
  <c r="R48" i="53"/>
  <c r="R47" i="53"/>
  <c r="R46" i="53"/>
  <c r="R45" i="53"/>
  <c r="R44" i="53"/>
  <c r="R43" i="53"/>
  <c r="R42" i="53"/>
  <c r="K42" i="53" s="1"/>
  <c r="R41" i="53"/>
  <c r="R40" i="53"/>
  <c r="R39" i="53"/>
  <c r="R38" i="53"/>
  <c r="R37" i="53"/>
  <c r="R36" i="53"/>
  <c r="R35" i="53"/>
  <c r="R34" i="53"/>
  <c r="R33" i="53"/>
  <c r="R32" i="53"/>
  <c r="R31" i="53"/>
  <c r="R30" i="53"/>
  <c r="R29" i="53"/>
  <c r="R28" i="53"/>
  <c r="R27" i="53"/>
  <c r="R26" i="53"/>
  <c r="R25" i="53"/>
  <c r="R24" i="53"/>
  <c r="R23" i="53"/>
  <c r="R22" i="53"/>
  <c r="R21" i="53"/>
  <c r="R20" i="53"/>
  <c r="R19" i="53"/>
  <c r="R18" i="53"/>
  <c r="R49" i="53" s="1"/>
  <c r="J49" i="53"/>
  <c r="T19" i="53"/>
  <c r="S19" i="53" s="1"/>
  <c r="V19" i="53"/>
  <c r="T20" i="53"/>
  <c r="S20" i="53" s="1"/>
  <c r="V20" i="53"/>
  <c r="U20" i="53"/>
  <c r="T22" i="53"/>
  <c r="S22" i="53" s="1"/>
  <c r="T23" i="53"/>
  <c r="S23" i="53" s="1"/>
  <c r="V23" i="53"/>
  <c r="T24" i="53"/>
  <c r="S24" i="53" s="1"/>
  <c r="V24" i="53"/>
  <c r="U24" i="53"/>
  <c r="T26" i="53"/>
  <c r="S26" i="53" s="1"/>
  <c r="T27" i="53"/>
  <c r="S27" i="53" s="1"/>
  <c r="V27" i="53"/>
  <c r="T28" i="53"/>
  <c r="S28" i="53" s="1"/>
  <c r="V28" i="53"/>
  <c r="U28" i="53"/>
  <c r="T30" i="53"/>
  <c r="S30" i="53" s="1"/>
  <c r="T31" i="53"/>
  <c r="S31" i="53" s="1"/>
  <c r="V31" i="53"/>
  <c r="U31" i="53"/>
  <c r="T32" i="53"/>
  <c r="S32" i="53" s="1"/>
  <c r="V32" i="53"/>
  <c r="U32" i="53"/>
  <c r="T34" i="53"/>
  <c r="S34" i="53" s="1"/>
  <c r="T35" i="53"/>
  <c r="S35" i="53" s="1"/>
  <c r="V35" i="53"/>
  <c r="U35" i="53"/>
  <c r="T36" i="53"/>
  <c r="S36" i="53" s="1"/>
  <c r="V36" i="53"/>
  <c r="U36" i="53"/>
  <c r="T38" i="53"/>
  <c r="S38" i="53" s="1"/>
  <c r="T39" i="53"/>
  <c r="S39" i="53" s="1"/>
  <c r="V39" i="53"/>
  <c r="U39" i="53"/>
  <c r="T40" i="53"/>
  <c r="S40" i="53" s="1"/>
  <c r="V40" i="53"/>
  <c r="U40" i="53"/>
  <c r="L42" i="53"/>
  <c r="T42" i="53" s="1"/>
  <c r="S42" i="53" s="1"/>
  <c r="T43" i="53"/>
  <c r="S43" i="53" s="1"/>
  <c r="V43" i="53"/>
  <c r="U43" i="53"/>
  <c r="T44" i="53"/>
  <c r="S44" i="53" s="1"/>
  <c r="V44" i="53"/>
  <c r="U44" i="53"/>
  <c r="V45" i="53"/>
  <c r="V46" i="53"/>
  <c r="U46" i="53"/>
  <c r="T47" i="53"/>
  <c r="S47" i="53" s="1"/>
  <c r="V47" i="53"/>
  <c r="U47" i="53"/>
  <c r="T48" i="53"/>
  <c r="S48" i="53" s="1"/>
  <c r="V48" i="53"/>
  <c r="U48" i="53"/>
  <c r="G48" i="52"/>
  <c r="K48" i="52" s="1"/>
  <c r="L48" i="52" s="1"/>
  <c r="T48" i="52" s="1"/>
  <c r="S48" i="52" s="1"/>
  <c r="G47" i="52"/>
  <c r="K47" i="52" s="1"/>
  <c r="L47" i="52" s="1"/>
  <c r="T47" i="52" s="1"/>
  <c r="S47" i="52" s="1"/>
  <c r="G46" i="52"/>
  <c r="K46" i="52" s="1"/>
  <c r="L46" i="52" s="1"/>
  <c r="G45" i="52"/>
  <c r="K45" i="52" s="1"/>
  <c r="L45" i="52" s="1"/>
  <c r="G44" i="52"/>
  <c r="K44" i="52" s="1"/>
  <c r="L44" i="52" s="1"/>
  <c r="T44" i="52" s="1"/>
  <c r="S44" i="52" s="1"/>
  <c r="G43" i="52"/>
  <c r="K43" i="52" s="1"/>
  <c r="L43" i="52" s="1"/>
  <c r="T43" i="52" s="1"/>
  <c r="S43" i="52" s="1"/>
  <c r="G42" i="52"/>
  <c r="G41" i="52"/>
  <c r="K41" i="52" s="1"/>
  <c r="L41" i="52" s="1"/>
  <c r="G40" i="52"/>
  <c r="K40" i="52" s="1"/>
  <c r="L40" i="52" s="1"/>
  <c r="G39" i="52"/>
  <c r="K39" i="52" s="1"/>
  <c r="L39" i="52" s="1"/>
  <c r="T39" i="52" s="1"/>
  <c r="S39" i="52" s="1"/>
  <c r="G38" i="52"/>
  <c r="K38" i="52" s="1"/>
  <c r="L38" i="52" s="1"/>
  <c r="G37" i="52"/>
  <c r="K37" i="52" s="1"/>
  <c r="L37" i="52" s="1"/>
  <c r="G36" i="52"/>
  <c r="K36" i="52" s="1"/>
  <c r="L36" i="52" s="1"/>
  <c r="G35" i="52"/>
  <c r="K35" i="52" s="1"/>
  <c r="L35" i="52" s="1"/>
  <c r="T35" i="52" s="1"/>
  <c r="S35" i="52" s="1"/>
  <c r="G34" i="52"/>
  <c r="K34" i="52" s="1"/>
  <c r="L34" i="52" s="1"/>
  <c r="G33" i="52"/>
  <c r="K33" i="52" s="1"/>
  <c r="L33" i="52" s="1"/>
  <c r="G32" i="52"/>
  <c r="K32" i="52" s="1"/>
  <c r="L32" i="52" s="1"/>
  <c r="G31" i="52"/>
  <c r="K31" i="52" s="1"/>
  <c r="L31" i="52" s="1"/>
  <c r="T31" i="52" s="1"/>
  <c r="S31" i="52" s="1"/>
  <c r="G30" i="52"/>
  <c r="K30" i="52" s="1"/>
  <c r="L30" i="52" s="1"/>
  <c r="G29" i="52"/>
  <c r="K29" i="52" s="1"/>
  <c r="L29" i="52" s="1"/>
  <c r="G28" i="52"/>
  <c r="K28" i="52" s="1"/>
  <c r="L28" i="52" s="1"/>
  <c r="G27" i="52"/>
  <c r="K27" i="52" s="1"/>
  <c r="L27" i="52" s="1"/>
  <c r="T27" i="52" s="1"/>
  <c r="S27" i="52" s="1"/>
  <c r="G26" i="52"/>
  <c r="K26" i="52" s="1"/>
  <c r="L26" i="52" s="1"/>
  <c r="G25" i="52"/>
  <c r="K25" i="52" s="1"/>
  <c r="L25" i="52" s="1"/>
  <c r="G24" i="52"/>
  <c r="K24" i="52" s="1"/>
  <c r="L24" i="52" s="1"/>
  <c r="G23" i="52"/>
  <c r="K23" i="52" s="1"/>
  <c r="L23" i="52" s="1"/>
  <c r="T23" i="52" s="1"/>
  <c r="S23" i="52" s="1"/>
  <c r="G22" i="52"/>
  <c r="K22" i="52" s="1"/>
  <c r="L22" i="52" s="1"/>
  <c r="G21" i="52"/>
  <c r="K21" i="52" s="1"/>
  <c r="L21" i="52" s="1"/>
  <c r="G20" i="52"/>
  <c r="K20" i="52" s="1"/>
  <c r="L20" i="52" s="1"/>
  <c r="G19" i="52"/>
  <c r="K19" i="52" s="1"/>
  <c r="L19" i="52" s="1"/>
  <c r="T19" i="52" s="1"/>
  <c r="S19" i="52" s="1"/>
  <c r="G18" i="52"/>
  <c r="H48" i="52"/>
  <c r="H47" i="52"/>
  <c r="H46" i="52"/>
  <c r="H45" i="52"/>
  <c r="H44" i="52"/>
  <c r="H43" i="52"/>
  <c r="H42" i="52"/>
  <c r="H41" i="52"/>
  <c r="H40" i="52"/>
  <c r="H39" i="52"/>
  <c r="H38" i="52"/>
  <c r="H37" i="52"/>
  <c r="H36" i="52"/>
  <c r="H35" i="52"/>
  <c r="H34" i="52"/>
  <c r="H33" i="52"/>
  <c r="H32" i="52"/>
  <c r="H31" i="52"/>
  <c r="H30" i="52"/>
  <c r="H29" i="52"/>
  <c r="H28" i="52"/>
  <c r="H27" i="52"/>
  <c r="H26" i="52"/>
  <c r="H25" i="52"/>
  <c r="H24" i="52"/>
  <c r="H23" i="52"/>
  <c r="H22" i="52"/>
  <c r="H21" i="52"/>
  <c r="H20" i="52"/>
  <c r="H19" i="52"/>
  <c r="H18" i="52"/>
  <c r="H49" i="52" s="1"/>
  <c r="P2" i="52" s="1"/>
  <c r="R48" i="52"/>
  <c r="R47" i="52"/>
  <c r="R46" i="52"/>
  <c r="R45" i="52"/>
  <c r="R44" i="52"/>
  <c r="R43" i="52"/>
  <c r="R42" i="52"/>
  <c r="K42" i="52" s="1"/>
  <c r="L42" i="52" s="1"/>
  <c r="T42" i="52" s="1"/>
  <c r="S42" i="52" s="1"/>
  <c r="R41" i="52"/>
  <c r="R40" i="52"/>
  <c r="R39" i="52"/>
  <c r="R38" i="52"/>
  <c r="R37" i="52"/>
  <c r="R36" i="52"/>
  <c r="R35" i="52"/>
  <c r="R34" i="52"/>
  <c r="R33" i="52"/>
  <c r="R32" i="52"/>
  <c r="R31" i="52"/>
  <c r="R30" i="52"/>
  <c r="R29" i="52"/>
  <c r="R28" i="52"/>
  <c r="R27" i="52"/>
  <c r="R26" i="52"/>
  <c r="R25" i="52"/>
  <c r="R24" i="52"/>
  <c r="R23" i="52"/>
  <c r="R22" i="52"/>
  <c r="R21" i="52"/>
  <c r="R20" i="52"/>
  <c r="R19" i="52"/>
  <c r="R18" i="52"/>
  <c r="R49" i="52" s="1"/>
  <c r="J49" i="52"/>
  <c r="T20" i="52"/>
  <c r="S20" i="52" s="1"/>
  <c r="T21" i="52"/>
  <c r="S21" i="52" s="1"/>
  <c r="V21" i="52"/>
  <c r="U21" i="52"/>
  <c r="T22" i="52"/>
  <c r="S22" i="52" s="1"/>
  <c r="V22" i="52"/>
  <c r="U22" i="52"/>
  <c r="T24" i="52"/>
  <c r="S24" i="52" s="1"/>
  <c r="T25" i="52"/>
  <c r="S25" i="52" s="1"/>
  <c r="V25" i="52"/>
  <c r="U25" i="52"/>
  <c r="T26" i="52"/>
  <c r="S26" i="52" s="1"/>
  <c r="V26" i="52"/>
  <c r="U26" i="52"/>
  <c r="T28" i="52"/>
  <c r="S28" i="52" s="1"/>
  <c r="T29" i="52"/>
  <c r="S29" i="52" s="1"/>
  <c r="V29" i="52"/>
  <c r="U29" i="52"/>
  <c r="T30" i="52"/>
  <c r="S30" i="52" s="1"/>
  <c r="V30" i="52"/>
  <c r="U30" i="52"/>
  <c r="T32" i="52"/>
  <c r="S32" i="52" s="1"/>
  <c r="T33" i="52"/>
  <c r="S33" i="52" s="1"/>
  <c r="V33" i="52"/>
  <c r="U33" i="52"/>
  <c r="T34" i="52"/>
  <c r="S34" i="52" s="1"/>
  <c r="V34" i="52"/>
  <c r="U34" i="52"/>
  <c r="T36" i="52"/>
  <c r="S36" i="52" s="1"/>
  <c r="T37" i="52"/>
  <c r="S37" i="52" s="1"/>
  <c r="V37" i="52"/>
  <c r="U37" i="52"/>
  <c r="T38" i="52"/>
  <c r="S38" i="52" s="1"/>
  <c r="V38" i="52"/>
  <c r="U38" i="52"/>
  <c r="T40" i="52"/>
  <c r="S40" i="52" s="1"/>
  <c r="T41" i="52"/>
  <c r="S41" i="52" s="1"/>
  <c r="V41" i="52"/>
  <c r="U41" i="52"/>
  <c r="V43" i="52"/>
  <c r="V44" i="52"/>
  <c r="U44" i="52"/>
  <c r="T45" i="52"/>
  <c r="S45" i="52" s="1"/>
  <c r="V45" i="52"/>
  <c r="U45" i="52"/>
  <c r="T46" i="52"/>
  <c r="S46" i="52" s="1"/>
  <c r="V46" i="52"/>
  <c r="U46" i="52"/>
  <c r="V47" i="52"/>
  <c r="V48" i="52"/>
  <c r="U48" i="52"/>
  <c r="G48" i="51"/>
  <c r="K48" i="51" s="1"/>
  <c r="L48" i="51" s="1"/>
  <c r="G47" i="51"/>
  <c r="K47" i="51" s="1"/>
  <c r="L47" i="51" s="1"/>
  <c r="T47" i="51" s="1"/>
  <c r="S47" i="51" s="1"/>
  <c r="G46" i="51"/>
  <c r="K46" i="51" s="1"/>
  <c r="L46" i="51" s="1"/>
  <c r="T46" i="51" s="1"/>
  <c r="S46" i="51" s="1"/>
  <c r="G45" i="51"/>
  <c r="K45" i="51" s="1"/>
  <c r="L45" i="51" s="1"/>
  <c r="T45" i="51" s="1"/>
  <c r="S45" i="51" s="1"/>
  <c r="G44" i="51"/>
  <c r="K44" i="51" s="1"/>
  <c r="L44" i="51" s="1"/>
  <c r="G43" i="51"/>
  <c r="K43" i="51" s="1"/>
  <c r="L43" i="51" s="1"/>
  <c r="T43" i="51" s="1"/>
  <c r="S43" i="51" s="1"/>
  <c r="G42" i="51"/>
  <c r="G41" i="51"/>
  <c r="K41" i="51" s="1"/>
  <c r="L41" i="51" s="1"/>
  <c r="T41" i="51" s="1"/>
  <c r="S41" i="51" s="1"/>
  <c r="G40" i="51"/>
  <c r="K40" i="51" s="1"/>
  <c r="L40" i="51" s="1"/>
  <c r="G39" i="51"/>
  <c r="K39" i="51" s="1"/>
  <c r="L39" i="51" s="1"/>
  <c r="G38" i="51"/>
  <c r="K38" i="51" s="1"/>
  <c r="L38" i="51" s="1"/>
  <c r="G37" i="51"/>
  <c r="K37" i="51" s="1"/>
  <c r="L37" i="51" s="1"/>
  <c r="T37" i="51" s="1"/>
  <c r="S37" i="51" s="1"/>
  <c r="G36" i="51"/>
  <c r="K36" i="51" s="1"/>
  <c r="L36" i="51" s="1"/>
  <c r="G35" i="51"/>
  <c r="K35" i="51" s="1"/>
  <c r="L35" i="51" s="1"/>
  <c r="G34" i="51"/>
  <c r="K34" i="51" s="1"/>
  <c r="L34" i="51" s="1"/>
  <c r="G33" i="51"/>
  <c r="K33" i="51" s="1"/>
  <c r="L33" i="51" s="1"/>
  <c r="T33" i="51" s="1"/>
  <c r="S33" i="51" s="1"/>
  <c r="G32" i="51"/>
  <c r="K32" i="51" s="1"/>
  <c r="L32" i="51" s="1"/>
  <c r="G31" i="51"/>
  <c r="K31" i="51" s="1"/>
  <c r="L31" i="51" s="1"/>
  <c r="G30" i="51"/>
  <c r="K30" i="51" s="1"/>
  <c r="L30" i="51" s="1"/>
  <c r="G29" i="51"/>
  <c r="K29" i="51" s="1"/>
  <c r="L29" i="51" s="1"/>
  <c r="T29" i="51" s="1"/>
  <c r="S29" i="51" s="1"/>
  <c r="G28" i="51"/>
  <c r="K28" i="51" s="1"/>
  <c r="L28" i="51" s="1"/>
  <c r="G27" i="51"/>
  <c r="K27" i="51" s="1"/>
  <c r="L27" i="51" s="1"/>
  <c r="G26" i="51"/>
  <c r="K26" i="51" s="1"/>
  <c r="L26" i="51" s="1"/>
  <c r="G25" i="51"/>
  <c r="K25" i="51" s="1"/>
  <c r="L25" i="51" s="1"/>
  <c r="T25" i="51" s="1"/>
  <c r="S25" i="51" s="1"/>
  <c r="G24" i="51"/>
  <c r="K24" i="51" s="1"/>
  <c r="L24" i="51" s="1"/>
  <c r="G23" i="51"/>
  <c r="K23" i="51" s="1"/>
  <c r="L23" i="51" s="1"/>
  <c r="G22" i="51"/>
  <c r="K22" i="51" s="1"/>
  <c r="L22" i="51" s="1"/>
  <c r="G21" i="51"/>
  <c r="K21" i="51" s="1"/>
  <c r="L21" i="51" s="1"/>
  <c r="T21" i="51" s="1"/>
  <c r="S21" i="51" s="1"/>
  <c r="G20" i="51"/>
  <c r="K20" i="51" s="1"/>
  <c r="L20" i="51" s="1"/>
  <c r="G19" i="51"/>
  <c r="K19" i="51" s="1"/>
  <c r="L19" i="51" s="1"/>
  <c r="G18" i="51"/>
  <c r="H48" i="51"/>
  <c r="H47" i="51"/>
  <c r="H46" i="51"/>
  <c r="H45" i="51"/>
  <c r="H44" i="51"/>
  <c r="H43" i="51"/>
  <c r="H42" i="51"/>
  <c r="H41" i="51"/>
  <c r="H40" i="51"/>
  <c r="H39" i="51"/>
  <c r="H38" i="51"/>
  <c r="H37" i="51"/>
  <c r="H36" i="51"/>
  <c r="H35" i="51"/>
  <c r="H34" i="51"/>
  <c r="H33" i="51"/>
  <c r="H32" i="51"/>
  <c r="H31" i="51"/>
  <c r="H30" i="51"/>
  <c r="H29" i="51"/>
  <c r="H28" i="51"/>
  <c r="H27" i="51"/>
  <c r="H26" i="51"/>
  <c r="H25" i="51"/>
  <c r="H24" i="51"/>
  <c r="H23" i="51"/>
  <c r="H22" i="51"/>
  <c r="H21" i="51"/>
  <c r="H20" i="51"/>
  <c r="H19" i="51"/>
  <c r="H18" i="51"/>
  <c r="H49" i="51" s="1"/>
  <c r="P2" i="51" s="1"/>
  <c r="R48" i="51"/>
  <c r="R47" i="51"/>
  <c r="R46" i="51"/>
  <c r="R45" i="51"/>
  <c r="R44" i="51"/>
  <c r="R43" i="51"/>
  <c r="R42" i="51"/>
  <c r="K42" i="51" s="1"/>
  <c r="R41" i="51"/>
  <c r="R40" i="51"/>
  <c r="R39" i="51"/>
  <c r="R38" i="51"/>
  <c r="R37" i="51"/>
  <c r="R36" i="51"/>
  <c r="R35" i="51"/>
  <c r="R34" i="51"/>
  <c r="R33" i="51"/>
  <c r="R32" i="51"/>
  <c r="R31" i="51"/>
  <c r="R30" i="51"/>
  <c r="R29" i="51"/>
  <c r="R28" i="51"/>
  <c r="R27" i="51"/>
  <c r="R26" i="51"/>
  <c r="R25" i="51"/>
  <c r="R24" i="51"/>
  <c r="R23" i="51"/>
  <c r="R22" i="51"/>
  <c r="R21" i="51"/>
  <c r="R20" i="51"/>
  <c r="R19" i="51"/>
  <c r="R18" i="51"/>
  <c r="R49" i="51" s="1"/>
  <c r="J49" i="51"/>
  <c r="T19" i="51"/>
  <c r="S19" i="51" s="1"/>
  <c r="V19" i="51"/>
  <c r="T20" i="51"/>
  <c r="S20" i="51" s="1"/>
  <c r="V20" i="51"/>
  <c r="U20" i="51"/>
  <c r="T22" i="51"/>
  <c r="S22" i="51" s="1"/>
  <c r="T23" i="51"/>
  <c r="S23" i="51" s="1"/>
  <c r="V23" i="51"/>
  <c r="T24" i="51"/>
  <c r="S24" i="51" s="1"/>
  <c r="V24" i="51"/>
  <c r="U24" i="51"/>
  <c r="T26" i="51"/>
  <c r="S26" i="51" s="1"/>
  <c r="T27" i="51"/>
  <c r="S27" i="51" s="1"/>
  <c r="V27" i="51"/>
  <c r="T28" i="51"/>
  <c r="S28" i="51" s="1"/>
  <c r="V28" i="51"/>
  <c r="U28" i="51"/>
  <c r="T30" i="51"/>
  <c r="S30" i="51" s="1"/>
  <c r="T31" i="51"/>
  <c r="S31" i="51" s="1"/>
  <c r="V31" i="51"/>
  <c r="T32" i="51"/>
  <c r="S32" i="51" s="1"/>
  <c r="V32" i="51"/>
  <c r="U32" i="51"/>
  <c r="T34" i="51"/>
  <c r="S34" i="51" s="1"/>
  <c r="T35" i="51"/>
  <c r="S35" i="51" s="1"/>
  <c r="V35" i="51"/>
  <c r="T36" i="51"/>
  <c r="S36" i="51" s="1"/>
  <c r="V36" i="51"/>
  <c r="U36" i="51"/>
  <c r="T38" i="51"/>
  <c r="S38" i="51" s="1"/>
  <c r="T39" i="51"/>
  <c r="S39" i="51" s="1"/>
  <c r="V39" i="51"/>
  <c r="T40" i="51"/>
  <c r="S40" i="51" s="1"/>
  <c r="V40" i="51"/>
  <c r="U40" i="51"/>
  <c r="L42" i="51"/>
  <c r="T42" i="51" s="1"/>
  <c r="S42" i="51" s="1"/>
  <c r="U43" i="51"/>
  <c r="T44" i="51"/>
  <c r="S44" i="51" s="1"/>
  <c r="V44" i="51"/>
  <c r="U44" i="51"/>
  <c r="V45" i="51"/>
  <c r="V46" i="51"/>
  <c r="U46" i="51"/>
  <c r="V47" i="51"/>
  <c r="U47" i="51"/>
  <c r="T48" i="51"/>
  <c r="S48" i="51" s="1"/>
  <c r="V48" i="51"/>
  <c r="U48" i="51"/>
  <c r="G48" i="50"/>
  <c r="K48" i="50" s="1"/>
  <c r="L48" i="50" s="1"/>
  <c r="G47" i="50"/>
  <c r="K47" i="50" s="1"/>
  <c r="L47" i="50" s="1"/>
  <c r="T47" i="50" s="1"/>
  <c r="S47" i="50" s="1"/>
  <c r="G46" i="50"/>
  <c r="K46" i="50" s="1"/>
  <c r="L46" i="50" s="1"/>
  <c r="G45" i="50"/>
  <c r="K45" i="50" s="1"/>
  <c r="L45" i="50" s="1"/>
  <c r="T45" i="50" s="1"/>
  <c r="S45" i="50" s="1"/>
  <c r="G44" i="50"/>
  <c r="K44" i="50" s="1"/>
  <c r="L44" i="50" s="1"/>
  <c r="G43" i="50"/>
  <c r="K43" i="50" s="1"/>
  <c r="L43" i="50" s="1"/>
  <c r="T43" i="50" s="1"/>
  <c r="S43" i="50" s="1"/>
  <c r="G42" i="50"/>
  <c r="G41" i="50"/>
  <c r="K41" i="50" s="1"/>
  <c r="L41" i="50" s="1"/>
  <c r="T41" i="50" s="1"/>
  <c r="S41" i="50" s="1"/>
  <c r="G40" i="50"/>
  <c r="K40" i="50" s="1"/>
  <c r="L40" i="50" s="1"/>
  <c r="G39" i="50"/>
  <c r="K39" i="50" s="1"/>
  <c r="L39" i="50" s="1"/>
  <c r="T39" i="50" s="1"/>
  <c r="S39" i="50" s="1"/>
  <c r="G38" i="50"/>
  <c r="K38" i="50" s="1"/>
  <c r="L38" i="50" s="1"/>
  <c r="G37" i="50"/>
  <c r="K37" i="50" s="1"/>
  <c r="L37" i="50" s="1"/>
  <c r="T37" i="50" s="1"/>
  <c r="S37" i="50" s="1"/>
  <c r="G36" i="50"/>
  <c r="K36" i="50" s="1"/>
  <c r="L36" i="50" s="1"/>
  <c r="G35" i="50"/>
  <c r="K35" i="50" s="1"/>
  <c r="L35" i="50" s="1"/>
  <c r="T35" i="50" s="1"/>
  <c r="S35" i="50" s="1"/>
  <c r="G34" i="50"/>
  <c r="K34" i="50" s="1"/>
  <c r="L34" i="50" s="1"/>
  <c r="G33" i="50"/>
  <c r="K33" i="50" s="1"/>
  <c r="L33" i="50" s="1"/>
  <c r="T33" i="50" s="1"/>
  <c r="S33" i="50" s="1"/>
  <c r="G32" i="50"/>
  <c r="K32" i="50" s="1"/>
  <c r="L32" i="50" s="1"/>
  <c r="G31" i="50"/>
  <c r="K31" i="50" s="1"/>
  <c r="L31" i="50" s="1"/>
  <c r="T31" i="50" s="1"/>
  <c r="S31" i="50" s="1"/>
  <c r="G30" i="50"/>
  <c r="K30" i="50" s="1"/>
  <c r="L30" i="50" s="1"/>
  <c r="G29" i="50"/>
  <c r="K29" i="50" s="1"/>
  <c r="L29" i="50" s="1"/>
  <c r="T29" i="50" s="1"/>
  <c r="S29" i="50" s="1"/>
  <c r="G28" i="50"/>
  <c r="K28" i="50" s="1"/>
  <c r="L28" i="50" s="1"/>
  <c r="G27" i="50"/>
  <c r="K27" i="50" s="1"/>
  <c r="L27" i="50" s="1"/>
  <c r="T27" i="50" s="1"/>
  <c r="S27" i="50" s="1"/>
  <c r="G26" i="50"/>
  <c r="K26" i="50" s="1"/>
  <c r="L26" i="50" s="1"/>
  <c r="G25" i="50"/>
  <c r="K25" i="50" s="1"/>
  <c r="L25" i="50" s="1"/>
  <c r="T25" i="50" s="1"/>
  <c r="S25" i="50" s="1"/>
  <c r="G24" i="50"/>
  <c r="K24" i="50" s="1"/>
  <c r="L24" i="50" s="1"/>
  <c r="G23" i="50"/>
  <c r="K23" i="50" s="1"/>
  <c r="L23" i="50" s="1"/>
  <c r="T23" i="50" s="1"/>
  <c r="S23" i="50" s="1"/>
  <c r="G22" i="50"/>
  <c r="K22" i="50" s="1"/>
  <c r="L22" i="50" s="1"/>
  <c r="G21" i="50"/>
  <c r="K21" i="50" s="1"/>
  <c r="L21" i="50" s="1"/>
  <c r="T21" i="50" s="1"/>
  <c r="S21" i="50" s="1"/>
  <c r="G20" i="50"/>
  <c r="K20" i="50" s="1"/>
  <c r="L20" i="50" s="1"/>
  <c r="G19" i="50"/>
  <c r="K19" i="50" s="1"/>
  <c r="L19" i="50" s="1"/>
  <c r="T19" i="50" s="1"/>
  <c r="S19" i="50" s="1"/>
  <c r="G18"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49" i="50" s="1"/>
  <c r="P2" i="50" s="1"/>
  <c r="R48" i="50"/>
  <c r="R47" i="50"/>
  <c r="R46" i="50"/>
  <c r="R45" i="50"/>
  <c r="R44" i="50"/>
  <c r="R43" i="50"/>
  <c r="R42" i="50"/>
  <c r="K42" i="50" s="1"/>
  <c r="R41" i="50"/>
  <c r="R40" i="50"/>
  <c r="R39" i="50"/>
  <c r="R38" i="50"/>
  <c r="R37" i="50"/>
  <c r="R36" i="50"/>
  <c r="R35" i="50"/>
  <c r="R34" i="50"/>
  <c r="R33" i="50"/>
  <c r="R32" i="50"/>
  <c r="R31" i="50"/>
  <c r="R30" i="50"/>
  <c r="R29" i="50"/>
  <c r="R28" i="50"/>
  <c r="R27" i="50"/>
  <c r="R26" i="50"/>
  <c r="R25" i="50"/>
  <c r="R24" i="50"/>
  <c r="R23" i="50"/>
  <c r="R22" i="50"/>
  <c r="R21" i="50"/>
  <c r="R20" i="50"/>
  <c r="R19" i="50"/>
  <c r="R18" i="50"/>
  <c r="R49" i="50" s="1"/>
  <c r="J49" i="50"/>
  <c r="T20" i="50"/>
  <c r="S20" i="50" s="1"/>
  <c r="U20" i="50"/>
  <c r="V21" i="50"/>
  <c r="T22" i="50"/>
  <c r="S22" i="50" s="1"/>
  <c r="V22" i="50"/>
  <c r="U22" i="50"/>
  <c r="T24" i="50"/>
  <c r="S24" i="50" s="1"/>
  <c r="U24" i="50"/>
  <c r="V25" i="50"/>
  <c r="T26" i="50"/>
  <c r="S26" i="50" s="1"/>
  <c r="V26" i="50"/>
  <c r="U26" i="50"/>
  <c r="T28" i="50"/>
  <c r="S28" i="50" s="1"/>
  <c r="U28" i="50"/>
  <c r="V29" i="50"/>
  <c r="T30" i="50"/>
  <c r="S30" i="50" s="1"/>
  <c r="V30" i="50"/>
  <c r="U30" i="50"/>
  <c r="T32" i="50"/>
  <c r="S32" i="50" s="1"/>
  <c r="U32" i="50"/>
  <c r="V33" i="50"/>
  <c r="T34" i="50"/>
  <c r="S34" i="50" s="1"/>
  <c r="V34" i="50"/>
  <c r="U34" i="50"/>
  <c r="T36" i="50"/>
  <c r="S36" i="50" s="1"/>
  <c r="U36" i="50"/>
  <c r="V37" i="50"/>
  <c r="T38" i="50"/>
  <c r="S38" i="50" s="1"/>
  <c r="V38" i="50"/>
  <c r="U38" i="50"/>
  <c r="T40" i="50"/>
  <c r="S40" i="50" s="1"/>
  <c r="U40" i="50"/>
  <c r="V41" i="50"/>
  <c r="L42" i="50"/>
  <c r="T42" i="50" s="1"/>
  <c r="S42" i="50" s="1"/>
  <c r="V43" i="50"/>
  <c r="T44" i="50"/>
  <c r="S44" i="50" s="1"/>
  <c r="V44" i="50"/>
  <c r="U44" i="50"/>
  <c r="V45" i="50"/>
  <c r="T46" i="50"/>
  <c r="S46" i="50" s="1"/>
  <c r="V46" i="50"/>
  <c r="U46" i="50"/>
  <c r="V47" i="50"/>
  <c r="T48" i="50"/>
  <c r="S48" i="50" s="1"/>
  <c r="V48" i="50"/>
  <c r="U48" i="50"/>
  <c r="G48" i="49"/>
  <c r="K48" i="49" s="1"/>
  <c r="L48" i="49" s="1"/>
  <c r="G47" i="49"/>
  <c r="K47" i="49" s="1"/>
  <c r="L47" i="49" s="1"/>
  <c r="G46" i="49"/>
  <c r="K46" i="49" s="1"/>
  <c r="L46" i="49" s="1"/>
  <c r="T46" i="49" s="1"/>
  <c r="S46" i="49" s="1"/>
  <c r="G45" i="49"/>
  <c r="K45" i="49" s="1"/>
  <c r="L45" i="49" s="1"/>
  <c r="T45" i="49" s="1"/>
  <c r="S45" i="49" s="1"/>
  <c r="G44" i="49"/>
  <c r="K44" i="49" s="1"/>
  <c r="L44" i="49" s="1"/>
  <c r="G43" i="49"/>
  <c r="K43" i="49" s="1"/>
  <c r="L43" i="49" s="1"/>
  <c r="G42" i="49"/>
  <c r="G41" i="49"/>
  <c r="K41" i="49" s="1"/>
  <c r="L41" i="49" s="1"/>
  <c r="T41" i="49" s="1"/>
  <c r="S41" i="49" s="1"/>
  <c r="G40" i="49"/>
  <c r="K40" i="49" s="1"/>
  <c r="L40" i="49" s="1"/>
  <c r="G39" i="49"/>
  <c r="K39" i="49" s="1"/>
  <c r="L39" i="49" s="1"/>
  <c r="G38" i="49"/>
  <c r="K38" i="49" s="1"/>
  <c r="L38" i="49" s="1"/>
  <c r="G37" i="49"/>
  <c r="K37" i="49" s="1"/>
  <c r="L37" i="49" s="1"/>
  <c r="T37" i="49" s="1"/>
  <c r="S37" i="49" s="1"/>
  <c r="G36" i="49"/>
  <c r="K36" i="49" s="1"/>
  <c r="L36" i="49" s="1"/>
  <c r="G35" i="49"/>
  <c r="K35" i="49" s="1"/>
  <c r="L35" i="49" s="1"/>
  <c r="G34" i="49"/>
  <c r="K34" i="49" s="1"/>
  <c r="L34" i="49" s="1"/>
  <c r="G33" i="49"/>
  <c r="K33" i="49" s="1"/>
  <c r="L33" i="49" s="1"/>
  <c r="T33" i="49" s="1"/>
  <c r="S33" i="49" s="1"/>
  <c r="G32" i="49"/>
  <c r="K32" i="49" s="1"/>
  <c r="L32" i="49" s="1"/>
  <c r="G31" i="49"/>
  <c r="K31" i="49" s="1"/>
  <c r="L31" i="49" s="1"/>
  <c r="G30" i="49"/>
  <c r="K30" i="49" s="1"/>
  <c r="L30" i="49" s="1"/>
  <c r="G29" i="49"/>
  <c r="K29" i="49" s="1"/>
  <c r="L29" i="49" s="1"/>
  <c r="T29" i="49" s="1"/>
  <c r="S29" i="49" s="1"/>
  <c r="G28" i="49"/>
  <c r="K28" i="49" s="1"/>
  <c r="L28" i="49" s="1"/>
  <c r="G27" i="49"/>
  <c r="K27" i="49" s="1"/>
  <c r="L27" i="49" s="1"/>
  <c r="G26" i="49"/>
  <c r="K26" i="49" s="1"/>
  <c r="L26" i="49" s="1"/>
  <c r="G25" i="49"/>
  <c r="K25" i="49" s="1"/>
  <c r="L25" i="49" s="1"/>
  <c r="T25" i="49" s="1"/>
  <c r="S25" i="49" s="1"/>
  <c r="G24" i="49"/>
  <c r="K24" i="49" s="1"/>
  <c r="L24" i="49" s="1"/>
  <c r="G23" i="49"/>
  <c r="K23" i="49" s="1"/>
  <c r="L23" i="49" s="1"/>
  <c r="G22" i="49"/>
  <c r="K22" i="49" s="1"/>
  <c r="L22" i="49" s="1"/>
  <c r="G21" i="49"/>
  <c r="K21" i="49" s="1"/>
  <c r="L21" i="49" s="1"/>
  <c r="T21" i="49" s="1"/>
  <c r="S21" i="49" s="1"/>
  <c r="G20" i="49"/>
  <c r="K20" i="49" s="1"/>
  <c r="L20" i="49" s="1"/>
  <c r="G19" i="49"/>
  <c r="K19" i="49" s="1"/>
  <c r="L19" i="49" s="1"/>
  <c r="G18" i="49"/>
  <c r="H48" i="49"/>
  <c r="H47" i="49"/>
  <c r="H46" i="49"/>
  <c r="H45" i="49"/>
  <c r="H44" i="49"/>
  <c r="H43" i="49"/>
  <c r="H42" i="49"/>
  <c r="H41" i="49"/>
  <c r="H40" i="49"/>
  <c r="H39" i="49"/>
  <c r="H38" i="49"/>
  <c r="H37" i="49"/>
  <c r="H36" i="49"/>
  <c r="H35" i="49"/>
  <c r="H34" i="49"/>
  <c r="H33" i="49"/>
  <c r="H32" i="49"/>
  <c r="H31" i="49"/>
  <c r="H30" i="49"/>
  <c r="H29" i="49"/>
  <c r="H28" i="49"/>
  <c r="H27" i="49"/>
  <c r="H26" i="49"/>
  <c r="H25" i="49"/>
  <c r="H24" i="49"/>
  <c r="H23" i="49"/>
  <c r="H22" i="49"/>
  <c r="H21" i="49"/>
  <c r="H20" i="49"/>
  <c r="H19" i="49"/>
  <c r="H18" i="49"/>
  <c r="H49" i="49" s="1"/>
  <c r="P2" i="49" s="1"/>
  <c r="R48" i="49"/>
  <c r="R47" i="49"/>
  <c r="R46" i="49"/>
  <c r="R45" i="49"/>
  <c r="R44" i="49"/>
  <c r="R43" i="49"/>
  <c r="R42" i="49"/>
  <c r="K42" i="49" s="1"/>
  <c r="R41" i="49"/>
  <c r="R40" i="49"/>
  <c r="R39" i="49"/>
  <c r="R38" i="49"/>
  <c r="R37" i="49"/>
  <c r="R36" i="49"/>
  <c r="R35" i="49"/>
  <c r="R34" i="49"/>
  <c r="R33" i="49"/>
  <c r="R32" i="49"/>
  <c r="R31" i="49"/>
  <c r="R30" i="49"/>
  <c r="R29" i="49"/>
  <c r="R28" i="49"/>
  <c r="R27" i="49"/>
  <c r="R26" i="49"/>
  <c r="R25" i="49"/>
  <c r="R24" i="49"/>
  <c r="R23" i="49"/>
  <c r="R22" i="49"/>
  <c r="R21" i="49"/>
  <c r="R20" i="49"/>
  <c r="R19" i="49"/>
  <c r="R18" i="49"/>
  <c r="R49" i="49" s="1"/>
  <c r="J49" i="49"/>
  <c r="T19" i="49"/>
  <c r="S19" i="49" s="1"/>
  <c r="V19" i="49"/>
  <c r="U19" i="49"/>
  <c r="T20" i="49"/>
  <c r="S20" i="49" s="1"/>
  <c r="V20" i="49"/>
  <c r="U20" i="49"/>
  <c r="T22" i="49"/>
  <c r="S22" i="49" s="1"/>
  <c r="T23" i="49"/>
  <c r="S23" i="49" s="1"/>
  <c r="V23" i="49"/>
  <c r="U23" i="49"/>
  <c r="T24" i="49"/>
  <c r="S24" i="49" s="1"/>
  <c r="V24" i="49"/>
  <c r="U24" i="49"/>
  <c r="T26" i="49"/>
  <c r="S26" i="49" s="1"/>
  <c r="T27" i="49"/>
  <c r="S27" i="49" s="1"/>
  <c r="V27" i="49"/>
  <c r="U27" i="49"/>
  <c r="T28" i="49"/>
  <c r="S28" i="49" s="1"/>
  <c r="V28" i="49"/>
  <c r="U28" i="49"/>
  <c r="T30" i="49"/>
  <c r="S30" i="49" s="1"/>
  <c r="T31" i="49"/>
  <c r="S31" i="49" s="1"/>
  <c r="V31" i="49"/>
  <c r="U31" i="49"/>
  <c r="T32" i="49"/>
  <c r="S32" i="49" s="1"/>
  <c r="V32" i="49"/>
  <c r="U32" i="49"/>
  <c r="T34" i="49"/>
  <c r="S34" i="49" s="1"/>
  <c r="T35" i="49"/>
  <c r="S35" i="49" s="1"/>
  <c r="V35" i="49"/>
  <c r="U35" i="49"/>
  <c r="T36" i="49"/>
  <c r="S36" i="49" s="1"/>
  <c r="V36" i="49"/>
  <c r="U36" i="49"/>
  <c r="T38" i="49"/>
  <c r="S38" i="49" s="1"/>
  <c r="T39" i="49"/>
  <c r="S39" i="49" s="1"/>
  <c r="V39" i="49"/>
  <c r="U39" i="49"/>
  <c r="T40" i="49"/>
  <c r="S40" i="49" s="1"/>
  <c r="V40" i="49"/>
  <c r="U40" i="49"/>
  <c r="L42" i="49"/>
  <c r="T42" i="49" s="1"/>
  <c r="S42" i="49" s="1"/>
  <c r="T43" i="49"/>
  <c r="S43" i="49" s="1"/>
  <c r="V43" i="49"/>
  <c r="U43" i="49"/>
  <c r="T44" i="49"/>
  <c r="S44" i="49" s="1"/>
  <c r="V44" i="49"/>
  <c r="U44" i="49"/>
  <c r="V45" i="49"/>
  <c r="V46" i="49"/>
  <c r="U46" i="49"/>
  <c r="T47" i="49"/>
  <c r="S47" i="49" s="1"/>
  <c r="V47" i="49"/>
  <c r="U47" i="49"/>
  <c r="T48" i="49"/>
  <c r="S48" i="49" s="1"/>
  <c r="V48" i="49"/>
  <c r="U48" i="49"/>
  <c r="G48" i="48"/>
  <c r="K48" i="48" s="1"/>
  <c r="L48" i="48" s="1"/>
  <c r="T48" i="48" s="1"/>
  <c r="S48" i="48" s="1"/>
  <c r="G47" i="48"/>
  <c r="K47" i="48" s="1"/>
  <c r="L47" i="48" s="1"/>
  <c r="T47" i="48" s="1"/>
  <c r="S47" i="48" s="1"/>
  <c r="G46" i="48"/>
  <c r="K46" i="48" s="1"/>
  <c r="L46" i="48" s="1"/>
  <c r="G45" i="48"/>
  <c r="K45" i="48" s="1"/>
  <c r="L45" i="48" s="1"/>
  <c r="T45" i="48" s="1"/>
  <c r="S45" i="48" s="1"/>
  <c r="G44" i="48"/>
  <c r="K44" i="48" s="1"/>
  <c r="L44" i="48" s="1"/>
  <c r="T44" i="48" s="1"/>
  <c r="S44" i="48" s="1"/>
  <c r="G43" i="48"/>
  <c r="K43" i="48" s="1"/>
  <c r="L43" i="48" s="1"/>
  <c r="T43" i="48" s="1"/>
  <c r="S43" i="48" s="1"/>
  <c r="G42" i="48"/>
  <c r="G41" i="48"/>
  <c r="K41" i="48" s="1"/>
  <c r="L41" i="48" s="1"/>
  <c r="G40" i="48"/>
  <c r="K40" i="48" s="1"/>
  <c r="L40" i="48" s="1"/>
  <c r="G39" i="48"/>
  <c r="K39" i="48" s="1"/>
  <c r="L39" i="48" s="1"/>
  <c r="T39" i="48" s="1"/>
  <c r="S39" i="48" s="1"/>
  <c r="G38" i="48"/>
  <c r="K38" i="48" s="1"/>
  <c r="L38" i="48" s="1"/>
  <c r="G37" i="48"/>
  <c r="K37" i="48" s="1"/>
  <c r="L37" i="48" s="1"/>
  <c r="G36" i="48"/>
  <c r="K36" i="48" s="1"/>
  <c r="L36" i="48" s="1"/>
  <c r="G35" i="48"/>
  <c r="K35" i="48" s="1"/>
  <c r="L35" i="48" s="1"/>
  <c r="T35" i="48" s="1"/>
  <c r="S35" i="48" s="1"/>
  <c r="G34" i="48"/>
  <c r="K34" i="48" s="1"/>
  <c r="L34" i="48" s="1"/>
  <c r="G33" i="48"/>
  <c r="K33" i="48" s="1"/>
  <c r="L33" i="48" s="1"/>
  <c r="G32" i="48"/>
  <c r="K32" i="48" s="1"/>
  <c r="L32" i="48" s="1"/>
  <c r="G31" i="48"/>
  <c r="K31" i="48" s="1"/>
  <c r="L31" i="48" s="1"/>
  <c r="T31" i="48" s="1"/>
  <c r="S31" i="48" s="1"/>
  <c r="G30" i="48"/>
  <c r="K30" i="48" s="1"/>
  <c r="L30" i="48" s="1"/>
  <c r="G29" i="48"/>
  <c r="K29" i="48" s="1"/>
  <c r="L29" i="48" s="1"/>
  <c r="G28" i="48"/>
  <c r="K28" i="48" s="1"/>
  <c r="L28" i="48" s="1"/>
  <c r="G27" i="48"/>
  <c r="K27" i="48" s="1"/>
  <c r="L27" i="48" s="1"/>
  <c r="T27" i="48" s="1"/>
  <c r="S27" i="48" s="1"/>
  <c r="G26" i="48"/>
  <c r="K26" i="48" s="1"/>
  <c r="L26" i="48" s="1"/>
  <c r="G25" i="48"/>
  <c r="K25" i="48" s="1"/>
  <c r="L25" i="48" s="1"/>
  <c r="G24" i="48"/>
  <c r="K24" i="48" s="1"/>
  <c r="L24" i="48" s="1"/>
  <c r="G23" i="48"/>
  <c r="K23" i="48" s="1"/>
  <c r="L23" i="48" s="1"/>
  <c r="T23" i="48" s="1"/>
  <c r="S23" i="48" s="1"/>
  <c r="G22" i="48"/>
  <c r="K22" i="48" s="1"/>
  <c r="L22" i="48" s="1"/>
  <c r="G21" i="48"/>
  <c r="K21" i="48" s="1"/>
  <c r="L21" i="48" s="1"/>
  <c r="G20" i="48"/>
  <c r="K20" i="48" s="1"/>
  <c r="L20" i="48" s="1"/>
  <c r="G19" i="48"/>
  <c r="K19" i="48" s="1"/>
  <c r="L19" i="48" s="1"/>
  <c r="T19" i="48" s="1"/>
  <c r="S19" i="48" s="1"/>
  <c r="G18" i="48"/>
  <c r="H48" i="48"/>
  <c r="H47" i="48"/>
  <c r="H46" i="48"/>
  <c r="H45" i="48"/>
  <c r="H44" i="48"/>
  <c r="H43" i="48"/>
  <c r="H42" i="48"/>
  <c r="H41" i="48"/>
  <c r="H40" i="48"/>
  <c r="H39" i="48"/>
  <c r="H38" i="48"/>
  <c r="H37" i="48"/>
  <c r="H36" i="48"/>
  <c r="H35" i="48"/>
  <c r="H34" i="48"/>
  <c r="H33" i="48"/>
  <c r="H32" i="48"/>
  <c r="H31" i="48"/>
  <c r="H30" i="48"/>
  <c r="H29" i="48"/>
  <c r="H28" i="48"/>
  <c r="H27" i="48"/>
  <c r="H26" i="48"/>
  <c r="H25" i="48"/>
  <c r="H24" i="48"/>
  <c r="H23" i="48"/>
  <c r="H22" i="48"/>
  <c r="H21" i="48"/>
  <c r="H20" i="48"/>
  <c r="H19" i="48"/>
  <c r="H18" i="48"/>
  <c r="H49" i="48" s="1"/>
  <c r="P2" i="48" s="1"/>
  <c r="R48" i="48"/>
  <c r="R47" i="48"/>
  <c r="R46" i="48"/>
  <c r="R45" i="48"/>
  <c r="R44" i="48"/>
  <c r="R43" i="48"/>
  <c r="R42" i="48"/>
  <c r="K42" i="48" s="1"/>
  <c r="L42" i="48" s="1"/>
  <c r="T42" i="48" s="1"/>
  <c r="S42" i="48" s="1"/>
  <c r="R41" i="48"/>
  <c r="R40" i="48"/>
  <c r="R39" i="48"/>
  <c r="R38" i="48"/>
  <c r="R37" i="48"/>
  <c r="R36" i="48"/>
  <c r="R35" i="48"/>
  <c r="R34" i="48"/>
  <c r="R33" i="48"/>
  <c r="R32" i="48"/>
  <c r="R31" i="48"/>
  <c r="R30" i="48"/>
  <c r="R29" i="48"/>
  <c r="R28" i="48"/>
  <c r="R27" i="48"/>
  <c r="R26" i="48"/>
  <c r="R25" i="48"/>
  <c r="R24" i="48"/>
  <c r="R23" i="48"/>
  <c r="R22" i="48"/>
  <c r="R21" i="48"/>
  <c r="R20" i="48"/>
  <c r="R19" i="48"/>
  <c r="R18" i="48"/>
  <c r="R49" i="48" s="1"/>
  <c r="J49" i="48"/>
  <c r="T20" i="48"/>
  <c r="S20" i="48" s="1"/>
  <c r="T21" i="48"/>
  <c r="S21" i="48" s="1"/>
  <c r="V21" i="48"/>
  <c r="T22" i="48"/>
  <c r="S22" i="48" s="1"/>
  <c r="V22" i="48"/>
  <c r="U22" i="48"/>
  <c r="T24" i="48"/>
  <c r="S24" i="48" s="1"/>
  <c r="T25" i="48"/>
  <c r="S25" i="48" s="1"/>
  <c r="V25" i="48"/>
  <c r="T26" i="48"/>
  <c r="S26" i="48" s="1"/>
  <c r="V26" i="48"/>
  <c r="U26" i="48"/>
  <c r="T28" i="48"/>
  <c r="S28" i="48" s="1"/>
  <c r="T29" i="48"/>
  <c r="S29" i="48" s="1"/>
  <c r="V29" i="48"/>
  <c r="T30" i="48"/>
  <c r="S30" i="48" s="1"/>
  <c r="V30" i="48"/>
  <c r="U30" i="48"/>
  <c r="T32" i="48"/>
  <c r="S32" i="48" s="1"/>
  <c r="T33" i="48"/>
  <c r="S33" i="48" s="1"/>
  <c r="V33" i="48"/>
  <c r="T34" i="48"/>
  <c r="S34" i="48" s="1"/>
  <c r="V34" i="48"/>
  <c r="U34" i="48"/>
  <c r="T36" i="48"/>
  <c r="S36" i="48" s="1"/>
  <c r="T37" i="48"/>
  <c r="S37" i="48" s="1"/>
  <c r="V37" i="48"/>
  <c r="T38" i="48"/>
  <c r="S38" i="48" s="1"/>
  <c r="V38" i="48"/>
  <c r="U38" i="48"/>
  <c r="T40" i="48"/>
  <c r="S40" i="48" s="1"/>
  <c r="T41" i="48"/>
  <c r="S41" i="48" s="1"/>
  <c r="V41" i="48"/>
  <c r="V43" i="48"/>
  <c r="U44" i="48"/>
  <c r="V45" i="48"/>
  <c r="U45" i="48"/>
  <c r="T46" i="48"/>
  <c r="S46" i="48" s="1"/>
  <c r="V46" i="48"/>
  <c r="U46" i="48"/>
  <c r="V47" i="48"/>
  <c r="V48" i="48"/>
  <c r="U48" i="48"/>
  <c r="G48" i="47"/>
  <c r="K48" i="47" s="1"/>
  <c r="L48" i="47" s="1"/>
  <c r="T48" i="47" s="1"/>
  <c r="S48" i="47" s="1"/>
  <c r="G47" i="47"/>
  <c r="K47" i="47" s="1"/>
  <c r="L47" i="47" s="1"/>
  <c r="G46" i="47"/>
  <c r="K46" i="47" s="1"/>
  <c r="L46" i="47" s="1"/>
  <c r="G45" i="47"/>
  <c r="K45" i="47" s="1"/>
  <c r="L45" i="47" s="1"/>
  <c r="T45" i="47" s="1"/>
  <c r="S45" i="47" s="1"/>
  <c r="G44" i="47"/>
  <c r="K44" i="47" s="1"/>
  <c r="L44" i="47" s="1"/>
  <c r="T44" i="47" s="1"/>
  <c r="S44" i="47" s="1"/>
  <c r="G43" i="47"/>
  <c r="K43" i="47" s="1"/>
  <c r="L43" i="47" s="1"/>
  <c r="G42" i="47"/>
  <c r="G41" i="47"/>
  <c r="K41" i="47" s="1"/>
  <c r="L41" i="47" s="1"/>
  <c r="G40" i="47"/>
  <c r="K40" i="47" s="1"/>
  <c r="L40" i="47" s="1"/>
  <c r="T40" i="47" s="1"/>
  <c r="S40" i="47" s="1"/>
  <c r="G39" i="47"/>
  <c r="K39" i="47" s="1"/>
  <c r="L39" i="47" s="1"/>
  <c r="G38" i="47"/>
  <c r="K38" i="47" s="1"/>
  <c r="L38" i="47" s="1"/>
  <c r="G37" i="47"/>
  <c r="K37" i="47" s="1"/>
  <c r="L37" i="47" s="1"/>
  <c r="G36" i="47"/>
  <c r="K36" i="47" s="1"/>
  <c r="L36" i="47" s="1"/>
  <c r="T36" i="47" s="1"/>
  <c r="S36" i="47" s="1"/>
  <c r="G35" i="47"/>
  <c r="K35" i="47" s="1"/>
  <c r="L35" i="47" s="1"/>
  <c r="G34" i="47"/>
  <c r="K34" i="47" s="1"/>
  <c r="L34" i="47" s="1"/>
  <c r="G33" i="47"/>
  <c r="K33" i="47" s="1"/>
  <c r="L33" i="47" s="1"/>
  <c r="G32" i="47"/>
  <c r="K32" i="47" s="1"/>
  <c r="L32" i="47" s="1"/>
  <c r="T32" i="47" s="1"/>
  <c r="S32" i="47" s="1"/>
  <c r="G31" i="47"/>
  <c r="K31" i="47" s="1"/>
  <c r="L31" i="47" s="1"/>
  <c r="G30" i="47"/>
  <c r="K30" i="47" s="1"/>
  <c r="L30" i="47" s="1"/>
  <c r="G29" i="47"/>
  <c r="K29" i="47" s="1"/>
  <c r="L29" i="47" s="1"/>
  <c r="G28" i="47"/>
  <c r="K28" i="47" s="1"/>
  <c r="L28" i="47" s="1"/>
  <c r="T28" i="47" s="1"/>
  <c r="S28" i="47" s="1"/>
  <c r="G27" i="47"/>
  <c r="K27" i="47" s="1"/>
  <c r="L27" i="47" s="1"/>
  <c r="G26" i="47"/>
  <c r="K26" i="47" s="1"/>
  <c r="L26" i="47" s="1"/>
  <c r="G25" i="47"/>
  <c r="K25" i="47" s="1"/>
  <c r="L25" i="47" s="1"/>
  <c r="G24" i="47"/>
  <c r="K24" i="47" s="1"/>
  <c r="L24" i="47" s="1"/>
  <c r="T24" i="47" s="1"/>
  <c r="S24" i="47" s="1"/>
  <c r="G23" i="47"/>
  <c r="K23" i="47" s="1"/>
  <c r="L23" i="47" s="1"/>
  <c r="G22" i="47"/>
  <c r="K22" i="47" s="1"/>
  <c r="L22" i="47" s="1"/>
  <c r="G21" i="47"/>
  <c r="K21" i="47" s="1"/>
  <c r="L21" i="47" s="1"/>
  <c r="G20" i="47"/>
  <c r="K20" i="47" s="1"/>
  <c r="L20" i="47" s="1"/>
  <c r="T20" i="47" s="1"/>
  <c r="S20" i="47" s="1"/>
  <c r="G19" i="47"/>
  <c r="K19" i="47" s="1"/>
  <c r="L19" i="47" s="1"/>
  <c r="T19" i="47" s="1"/>
  <c r="S19" i="47" s="1"/>
  <c r="G18" i="47"/>
  <c r="H48" i="47"/>
  <c r="H47" i="47"/>
  <c r="H46" i="47"/>
  <c r="H45" i="47"/>
  <c r="H44" i="47"/>
  <c r="H43" i="47"/>
  <c r="H42" i="47"/>
  <c r="H41" i="47"/>
  <c r="H40" i="47"/>
  <c r="H39" i="47"/>
  <c r="H38" i="47"/>
  <c r="H37" i="47"/>
  <c r="H36" i="47"/>
  <c r="H35" i="47"/>
  <c r="H34" i="47"/>
  <c r="H33" i="47"/>
  <c r="H32" i="47"/>
  <c r="H31" i="47"/>
  <c r="H30" i="47"/>
  <c r="H29" i="47"/>
  <c r="H28" i="47"/>
  <c r="H27" i="47"/>
  <c r="H26" i="47"/>
  <c r="H25" i="47"/>
  <c r="H24" i="47"/>
  <c r="H23" i="47"/>
  <c r="H22" i="47"/>
  <c r="H21" i="47"/>
  <c r="H20" i="47"/>
  <c r="H19" i="47"/>
  <c r="H18" i="47"/>
  <c r="H49" i="47" s="1"/>
  <c r="P2" i="47" s="1"/>
  <c r="R48" i="47"/>
  <c r="R47" i="47"/>
  <c r="R46" i="47"/>
  <c r="R45" i="47"/>
  <c r="R44" i="47"/>
  <c r="R43" i="47"/>
  <c r="R42" i="47"/>
  <c r="K42" i="47" s="1"/>
  <c r="L42" i="47" s="1"/>
  <c r="T42" i="47" s="1"/>
  <c r="S42" i="47" s="1"/>
  <c r="R41" i="47"/>
  <c r="R40" i="47"/>
  <c r="R39" i="47"/>
  <c r="R38" i="47"/>
  <c r="R37" i="47"/>
  <c r="R36" i="47"/>
  <c r="R35" i="47"/>
  <c r="R34" i="47"/>
  <c r="R33" i="47"/>
  <c r="R32" i="47"/>
  <c r="R31" i="47"/>
  <c r="R30" i="47"/>
  <c r="R29" i="47"/>
  <c r="R28" i="47"/>
  <c r="R27" i="47"/>
  <c r="R26" i="47"/>
  <c r="R25" i="47"/>
  <c r="R24" i="47"/>
  <c r="R23" i="47"/>
  <c r="R22" i="47"/>
  <c r="R21" i="47"/>
  <c r="R20" i="47"/>
  <c r="R19" i="47"/>
  <c r="R18" i="47"/>
  <c r="R49" i="47" s="1"/>
  <c r="J49" i="47"/>
  <c r="V19" i="47"/>
  <c r="U19" i="47"/>
  <c r="T21" i="47"/>
  <c r="S21" i="47" s="1"/>
  <c r="T22" i="47"/>
  <c r="S22" i="47" s="1"/>
  <c r="V22" i="47"/>
  <c r="U22" i="47"/>
  <c r="T23" i="47"/>
  <c r="S23" i="47" s="1"/>
  <c r="V23" i="47"/>
  <c r="U23" i="47"/>
  <c r="T25" i="47"/>
  <c r="S25" i="47" s="1"/>
  <c r="T26" i="47"/>
  <c r="S26" i="47" s="1"/>
  <c r="V26" i="47"/>
  <c r="U26" i="47"/>
  <c r="T27" i="47"/>
  <c r="S27" i="47" s="1"/>
  <c r="V27" i="47"/>
  <c r="U27" i="47"/>
  <c r="T29" i="47"/>
  <c r="S29" i="47" s="1"/>
  <c r="T30" i="47"/>
  <c r="S30" i="47" s="1"/>
  <c r="V30" i="47"/>
  <c r="U30" i="47"/>
  <c r="T31" i="47"/>
  <c r="S31" i="47" s="1"/>
  <c r="V31" i="47"/>
  <c r="U31" i="47"/>
  <c r="T33" i="47"/>
  <c r="S33" i="47" s="1"/>
  <c r="T34" i="47"/>
  <c r="S34" i="47" s="1"/>
  <c r="V34" i="47"/>
  <c r="U34" i="47"/>
  <c r="T35" i="47"/>
  <c r="S35" i="47" s="1"/>
  <c r="V35" i="47"/>
  <c r="U35" i="47"/>
  <c r="T37" i="47"/>
  <c r="S37" i="47" s="1"/>
  <c r="T38" i="47"/>
  <c r="S38" i="47" s="1"/>
  <c r="V38" i="47"/>
  <c r="U38" i="47"/>
  <c r="T39" i="47"/>
  <c r="S39" i="47" s="1"/>
  <c r="V39" i="47"/>
  <c r="U39" i="47"/>
  <c r="T41" i="47"/>
  <c r="S41" i="47" s="1"/>
  <c r="T43" i="47"/>
  <c r="S43" i="47" s="1"/>
  <c r="V43" i="47"/>
  <c r="U43" i="47"/>
  <c r="V44" i="47"/>
  <c r="V45" i="47"/>
  <c r="U45" i="47"/>
  <c r="T46" i="47"/>
  <c r="S46" i="47" s="1"/>
  <c r="V46" i="47"/>
  <c r="U46" i="47"/>
  <c r="T47" i="47"/>
  <c r="S47" i="47" s="1"/>
  <c r="V47" i="47"/>
  <c r="U47" i="47"/>
  <c r="V48" i="47"/>
  <c r="G48" i="46"/>
  <c r="K48" i="46" s="1"/>
  <c r="L48" i="46" s="1"/>
  <c r="T48" i="46" s="1"/>
  <c r="S48" i="46" s="1"/>
  <c r="G47" i="46"/>
  <c r="K47" i="46" s="1"/>
  <c r="L47" i="46" s="1"/>
  <c r="T47" i="46" s="1"/>
  <c r="S47" i="46" s="1"/>
  <c r="G46" i="46"/>
  <c r="K46" i="46" s="1"/>
  <c r="L46" i="46" s="1"/>
  <c r="T46" i="46" s="1"/>
  <c r="S46" i="46" s="1"/>
  <c r="G45" i="46"/>
  <c r="K45" i="46" s="1"/>
  <c r="L45" i="46" s="1"/>
  <c r="G44" i="46"/>
  <c r="K44" i="46" s="1"/>
  <c r="L44" i="46" s="1"/>
  <c r="T44" i="46" s="1"/>
  <c r="S44" i="46" s="1"/>
  <c r="G43" i="46"/>
  <c r="K43" i="46" s="1"/>
  <c r="L43" i="46" s="1"/>
  <c r="T43" i="46" s="1"/>
  <c r="S43" i="46" s="1"/>
  <c r="G42" i="46"/>
  <c r="G41" i="46"/>
  <c r="K41" i="46" s="1"/>
  <c r="L41" i="46" s="1"/>
  <c r="G40" i="46"/>
  <c r="K40" i="46" s="1"/>
  <c r="L40" i="46" s="1"/>
  <c r="G39" i="46"/>
  <c r="K39" i="46" s="1"/>
  <c r="L39" i="46" s="1"/>
  <c r="G38" i="46"/>
  <c r="K38" i="46" s="1"/>
  <c r="L38" i="46" s="1"/>
  <c r="T38" i="46" s="1"/>
  <c r="S38" i="46" s="1"/>
  <c r="G37" i="46"/>
  <c r="K37" i="46" s="1"/>
  <c r="L37" i="46" s="1"/>
  <c r="G36" i="46"/>
  <c r="K36" i="46" s="1"/>
  <c r="L36" i="46" s="1"/>
  <c r="G35" i="46"/>
  <c r="K35" i="46" s="1"/>
  <c r="L35" i="46" s="1"/>
  <c r="G34" i="46"/>
  <c r="K34" i="46" s="1"/>
  <c r="L34" i="46" s="1"/>
  <c r="T34" i="46" s="1"/>
  <c r="S34" i="46" s="1"/>
  <c r="G33" i="46"/>
  <c r="K33" i="46" s="1"/>
  <c r="L33" i="46" s="1"/>
  <c r="G32" i="46"/>
  <c r="K32" i="46" s="1"/>
  <c r="L32" i="46" s="1"/>
  <c r="G31" i="46"/>
  <c r="K31" i="46" s="1"/>
  <c r="L31" i="46" s="1"/>
  <c r="G30" i="46"/>
  <c r="K30" i="46" s="1"/>
  <c r="L30" i="46" s="1"/>
  <c r="T30" i="46" s="1"/>
  <c r="S30" i="46" s="1"/>
  <c r="G29" i="46"/>
  <c r="K29" i="46" s="1"/>
  <c r="L29" i="46" s="1"/>
  <c r="G28" i="46"/>
  <c r="K28" i="46" s="1"/>
  <c r="L28" i="46" s="1"/>
  <c r="G27" i="46"/>
  <c r="K27" i="46" s="1"/>
  <c r="L27" i="46" s="1"/>
  <c r="G26" i="46"/>
  <c r="K26" i="46" s="1"/>
  <c r="L26" i="46" s="1"/>
  <c r="T26" i="46" s="1"/>
  <c r="S26" i="46" s="1"/>
  <c r="G25" i="46"/>
  <c r="K25" i="46" s="1"/>
  <c r="L25" i="46" s="1"/>
  <c r="G24" i="46"/>
  <c r="K24" i="46" s="1"/>
  <c r="L24" i="46" s="1"/>
  <c r="G23" i="46"/>
  <c r="K23" i="46" s="1"/>
  <c r="L23" i="46" s="1"/>
  <c r="G22" i="46"/>
  <c r="K22" i="46" s="1"/>
  <c r="L22" i="46" s="1"/>
  <c r="T22" i="46" s="1"/>
  <c r="S22" i="46" s="1"/>
  <c r="G21" i="46"/>
  <c r="K21" i="46" s="1"/>
  <c r="L21" i="46" s="1"/>
  <c r="G20" i="46"/>
  <c r="K20" i="46" s="1"/>
  <c r="L20" i="46" s="1"/>
  <c r="G19" i="46"/>
  <c r="K19" i="46" s="1"/>
  <c r="L19" i="46" s="1"/>
  <c r="G18" i="46"/>
  <c r="H48" i="46"/>
  <c r="H47" i="46"/>
  <c r="H46" i="46"/>
  <c r="H45" i="46"/>
  <c r="H44" i="46"/>
  <c r="H43" i="46"/>
  <c r="H42" i="46"/>
  <c r="H41" i="46"/>
  <c r="H40" i="46"/>
  <c r="H39" i="46"/>
  <c r="H38" i="46"/>
  <c r="H37" i="46"/>
  <c r="H36" i="46"/>
  <c r="H35" i="46"/>
  <c r="H34" i="46"/>
  <c r="H33" i="46"/>
  <c r="H32" i="46"/>
  <c r="H31" i="46"/>
  <c r="H30" i="46"/>
  <c r="H29" i="46"/>
  <c r="H28" i="46"/>
  <c r="H27" i="46"/>
  <c r="H26" i="46"/>
  <c r="H25" i="46"/>
  <c r="H24" i="46"/>
  <c r="H23" i="46"/>
  <c r="H22" i="46"/>
  <c r="H21" i="46"/>
  <c r="H20" i="46"/>
  <c r="H19" i="46"/>
  <c r="H18" i="46"/>
  <c r="H49" i="46" s="1"/>
  <c r="P2" i="46" s="1"/>
  <c r="R48" i="46"/>
  <c r="R47" i="46"/>
  <c r="R46" i="46"/>
  <c r="R45" i="46"/>
  <c r="R44" i="46"/>
  <c r="R43" i="46"/>
  <c r="R42" i="46"/>
  <c r="K42" i="46" s="1"/>
  <c r="L42" i="46" s="1"/>
  <c r="T42" i="46" s="1"/>
  <c r="S42" i="46" s="1"/>
  <c r="R41" i="46"/>
  <c r="R40" i="46"/>
  <c r="R39" i="46"/>
  <c r="R38" i="46"/>
  <c r="R37" i="46"/>
  <c r="R36" i="46"/>
  <c r="R35" i="46"/>
  <c r="R34" i="46"/>
  <c r="R33" i="46"/>
  <c r="R32" i="46"/>
  <c r="R31" i="46"/>
  <c r="R30" i="46"/>
  <c r="R29" i="46"/>
  <c r="R28" i="46"/>
  <c r="R27" i="46"/>
  <c r="R26" i="46"/>
  <c r="R25" i="46"/>
  <c r="R24" i="46"/>
  <c r="R23" i="46"/>
  <c r="R22" i="46"/>
  <c r="R21" i="46"/>
  <c r="R20" i="46"/>
  <c r="R19" i="46"/>
  <c r="R18" i="46"/>
  <c r="R49" i="46" s="1"/>
  <c r="J49" i="46"/>
  <c r="T19" i="46"/>
  <c r="S19" i="46" s="1"/>
  <c r="T20" i="46"/>
  <c r="S20" i="46" s="1"/>
  <c r="V20" i="46"/>
  <c r="T21" i="46"/>
  <c r="S21" i="46" s="1"/>
  <c r="V21" i="46"/>
  <c r="U21" i="46"/>
  <c r="T23" i="46"/>
  <c r="S23" i="46" s="1"/>
  <c r="T24" i="46"/>
  <c r="S24" i="46" s="1"/>
  <c r="V24" i="46"/>
  <c r="T25" i="46"/>
  <c r="S25" i="46" s="1"/>
  <c r="V25" i="46"/>
  <c r="U25" i="46"/>
  <c r="T27" i="46"/>
  <c r="S27" i="46" s="1"/>
  <c r="T28" i="46"/>
  <c r="S28" i="46" s="1"/>
  <c r="V28" i="46"/>
  <c r="T29" i="46"/>
  <c r="S29" i="46" s="1"/>
  <c r="V29" i="46"/>
  <c r="U29" i="46"/>
  <c r="T31" i="46"/>
  <c r="S31" i="46" s="1"/>
  <c r="T32" i="46"/>
  <c r="S32" i="46" s="1"/>
  <c r="V32" i="46"/>
  <c r="T33" i="46"/>
  <c r="S33" i="46" s="1"/>
  <c r="V33" i="46"/>
  <c r="U33" i="46"/>
  <c r="T35" i="46"/>
  <c r="S35" i="46" s="1"/>
  <c r="T36" i="46"/>
  <c r="S36" i="46" s="1"/>
  <c r="V36" i="46"/>
  <c r="T37" i="46"/>
  <c r="S37" i="46" s="1"/>
  <c r="V37" i="46"/>
  <c r="U37" i="46"/>
  <c r="T39" i="46"/>
  <c r="S39" i="46" s="1"/>
  <c r="T40" i="46"/>
  <c r="S40" i="46" s="1"/>
  <c r="V40" i="46"/>
  <c r="T41" i="46"/>
  <c r="S41" i="46" s="1"/>
  <c r="V41" i="46"/>
  <c r="U41" i="46"/>
  <c r="V43" i="46"/>
  <c r="U43" i="46"/>
  <c r="V44" i="46"/>
  <c r="U44" i="46"/>
  <c r="T45" i="46"/>
  <c r="S45" i="46" s="1"/>
  <c r="V45" i="46"/>
  <c r="U45" i="46"/>
  <c r="V46" i="46"/>
  <c r="V47" i="46"/>
  <c r="U47" i="46"/>
  <c r="V48" i="46"/>
  <c r="U48" i="46"/>
  <c r="G48" i="45"/>
  <c r="K48" i="45" s="1"/>
  <c r="L48" i="45" s="1"/>
  <c r="T48" i="45" s="1"/>
  <c r="S48" i="45" s="1"/>
  <c r="G47" i="45"/>
  <c r="K47" i="45" s="1"/>
  <c r="L47" i="45" s="1"/>
  <c r="G46" i="45"/>
  <c r="K46" i="45" s="1"/>
  <c r="L46" i="45" s="1"/>
  <c r="T46" i="45" s="1"/>
  <c r="S46" i="45" s="1"/>
  <c r="G45" i="45"/>
  <c r="K45" i="45" s="1"/>
  <c r="L45" i="45" s="1"/>
  <c r="G44" i="45"/>
  <c r="K44" i="45" s="1"/>
  <c r="L44" i="45" s="1"/>
  <c r="T44" i="45" s="1"/>
  <c r="S44" i="45" s="1"/>
  <c r="G43" i="45"/>
  <c r="K43" i="45" s="1"/>
  <c r="L43" i="45" s="1"/>
  <c r="G42" i="45"/>
  <c r="G41" i="45"/>
  <c r="K41" i="45" s="1"/>
  <c r="L41" i="45" s="1"/>
  <c r="G40" i="45"/>
  <c r="K40" i="45" s="1"/>
  <c r="L40" i="45" s="1"/>
  <c r="T40" i="45" s="1"/>
  <c r="S40" i="45" s="1"/>
  <c r="G39" i="45"/>
  <c r="K39" i="45" s="1"/>
  <c r="L39" i="45" s="1"/>
  <c r="G38" i="45"/>
  <c r="K38" i="45" s="1"/>
  <c r="L38" i="45" s="1"/>
  <c r="T38" i="45" s="1"/>
  <c r="S38" i="45" s="1"/>
  <c r="G37" i="45"/>
  <c r="K37" i="45" s="1"/>
  <c r="L37" i="45" s="1"/>
  <c r="G36" i="45"/>
  <c r="K36" i="45" s="1"/>
  <c r="L36" i="45" s="1"/>
  <c r="T36" i="45" s="1"/>
  <c r="S36" i="45" s="1"/>
  <c r="G35" i="45"/>
  <c r="K35" i="45" s="1"/>
  <c r="L35" i="45" s="1"/>
  <c r="G34" i="45"/>
  <c r="K34" i="45" s="1"/>
  <c r="L34" i="45" s="1"/>
  <c r="T34" i="45" s="1"/>
  <c r="S34" i="45" s="1"/>
  <c r="G33" i="45"/>
  <c r="K33" i="45" s="1"/>
  <c r="L33" i="45" s="1"/>
  <c r="G32" i="45"/>
  <c r="K32" i="45" s="1"/>
  <c r="L32" i="45" s="1"/>
  <c r="T32" i="45" s="1"/>
  <c r="S32" i="45" s="1"/>
  <c r="G31" i="45"/>
  <c r="K31" i="45" s="1"/>
  <c r="L31" i="45" s="1"/>
  <c r="G30" i="45"/>
  <c r="K30" i="45" s="1"/>
  <c r="L30" i="45" s="1"/>
  <c r="T30" i="45" s="1"/>
  <c r="S30" i="45" s="1"/>
  <c r="G29" i="45"/>
  <c r="K29" i="45" s="1"/>
  <c r="L29" i="45" s="1"/>
  <c r="G28" i="45"/>
  <c r="K28" i="45" s="1"/>
  <c r="L28" i="45" s="1"/>
  <c r="T28" i="45" s="1"/>
  <c r="S28" i="45" s="1"/>
  <c r="G27" i="45"/>
  <c r="K27" i="45" s="1"/>
  <c r="L27" i="45" s="1"/>
  <c r="G26" i="45"/>
  <c r="K26" i="45" s="1"/>
  <c r="L26" i="45" s="1"/>
  <c r="T26" i="45" s="1"/>
  <c r="S26" i="45" s="1"/>
  <c r="G25" i="45"/>
  <c r="K25" i="45" s="1"/>
  <c r="L25" i="45" s="1"/>
  <c r="G24" i="45"/>
  <c r="K24" i="45" s="1"/>
  <c r="L24" i="45" s="1"/>
  <c r="T24" i="45" s="1"/>
  <c r="S24" i="45" s="1"/>
  <c r="G23" i="45"/>
  <c r="K23" i="45" s="1"/>
  <c r="L23" i="45" s="1"/>
  <c r="G22" i="45"/>
  <c r="K22" i="45" s="1"/>
  <c r="L22" i="45" s="1"/>
  <c r="T22" i="45" s="1"/>
  <c r="S22" i="45" s="1"/>
  <c r="G21" i="45"/>
  <c r="K21" i="45" s="1"/>
  <c r="L21" i="45" s="1"/>
  <c r="G20" i="45"/>
  <c r="K20" i="45" s="1"/>
  <c r="L20" i="45" s="1"/>
  <c r="T20" i="45" s="1"/>
  <c r="S20" i="45" s="1"/>
  <c r="G19" i="45"/>
  <c r="K19" i="45" s="1"/>
  <c r="L19" i="45" s="1"/>
  <c r="G18"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H19" i="45"/>
  <c r="H18" i="45"/>
  <c r="H49" i="45" s="1"/>
  <c r="P2" i="45" s="1"/>
  <c r="R48" i="45"/>
  <c r="R47" i="45"/>
  <c r="R46" i="45"/>
  <c r="R45" i="45"/>
  <c r="R44" i="45"/>
  <c r="R43" i="45"/>
  <c r="R42" i="45"/>
  <c r="K42" i="45" s="1"/>
  <c r="L42" i="45" s="1"/>
  <c r="T42" i="45" s="1"/>
  <c r="S42" i="45" s="1"/>
  <c r="R41" i="45"/>
  <c r="R40" i="45"/>
  <c r="R39" i="45"/>
  <c r="R38" i="45"/>
  <c r="R37" i="45"/>
  <c r="R36" i="45"/>
  <c r="R35" i="45"/>
  <c r="R34" i="45"/>
  <c r="R33" i="45"/>
  <c r="R32" i="45"/>
  <c r="R31" i="45"/>
  <c r="R30" i="45"/>
  <c r="R29" i="45"/>
  <c r="R28" i="45"/>
  <c r="R27" i="45"/>
  <c r="R26" i="45"/>
  <c r="R25" i="45"/>
  <c r="R24" i="45"/>
  <c r="R23" i="45"/>
  <c r="R22" i="45"/>
  <c r="R21" i="45"/>
  <c r="R20" i="45"/>
  <c r="R19" i="45"/>
  <c r="R18" i="45"/>
  <c r="R49" i="45" s="1"/>
  <c r="J49" i="45"/>
  <c r="T19" i="45"/>
  <c r="S19" i="45" s="1"/>
  <c r="V19" i="45"/>
  <c r="U19" i="45"/>
  <c r="T21" i="45"/>
  <c r="S21" i="45" s="1"/>
  <c r="V21" i="45"/>
  <c r="U21" i="45"/>
  <c r="V22" i="45"/>
  <c r="T23" i="45"/>
  <c r="S23" i="45" s="1"/>
  <c r="V23" i="45"/>
  <c r="U23" i="45"/>
  <c r="T25" i="45"/>
  <c r="S25" i="45" s="1"/>
  <c r="V25" i="45"/>
  <c r="U25" i="45"/>
  <c r="V26" i="45"/>
  <c r="T27" i="45"/>
  <c r="S27" i="45" s="1"/>
  <c r="V27" i="45"/>
  <c r="U27" i="45"/>
  <c r="T29" i="45"/>
  <c r="S29" i="45" s="1"/>
  <c r="V29" i="45"/>
  <c r="U29" i="45"/>
  <c r="V30" i="45"/>
  <c r="T31" i="45"/>
  <c r="S31" i="45" s="1"/>
  <c r="V31" i="45"/>
  <c r="U31" i="45"/>
  <c r="T33" i="45"/>
  <c r="S33" i="45" s="1"/>
  <c r="V33" i="45"/>
  <c r="U33" i="45"/>
  <c r="V34" i="45"/>
  <c r="T35" i="45"/>
  <c r="S35" i="45" s="1"/>
  <c r="V35" i="45"/>
  <c r="U35" i="45"/>
  <c r="T37" i="45"/>
  <c r="S37" i="45" s="1"/>
  <c r="V37" i="45"/>
  <c r="U37" i="45"/>
  <c r="V38" i="45"/>
  <c r="T39" i="45"/>
  <c r="S39" i="45" s="1"/>
  <c r="V39" i="45"/>
  <c r="U39" i="45"/>
  <c r="T41" i="45"/>
  <c r="S41" i="45" s="1"/>
  <c r="V41" i="45"/>
  <c r="U41" i="45"/>
  <c r="T43" i="45"/>
  <c r="S43" i="45" s="1"/>
  <c r="V43" i="45"/>
  <c r="U43" i="45"/>
  <c r="V44" i="45"/>
  <c r="T45" i="45"/>
  <c r="S45" i="45" s="1"/>
  <c r="V45" i="45"/>
  <c r="U45" i="45"/>
  <c r="V46" i="45"/>
  <c r="T47" i="45"/>
  <c r="S47" i="45" s="1"/>
  <c r="V47" i="45"/>
  <c r="U47" i="45"/>
  <c r="V48" i="45"/>
  <c r="G48" i="44"/>
  <c r="K48" i="44" s="1"/>
  <c r="L48" i="44" s="1"/>
  <c r="G47" i="44"/>
  <c r="K47" i="44" s="1"/>
  <c r="L47" i="44" s="1"/>
  <c r="T47" i="44" s="1"/>
  <c r="S47" i="44" s="1"/>
  <c r="G46" i="44"/>
  <c r="K46" i="44" s="1"/>
  <c r="L46" i="44" s="1"/>
  <c r="T46" i="44" s="1"/>
  <c r="S46" i="44" s="1"/>
  <c r="G45" i="44"/>
  <c r="K45" i="44" s="1"/>
  <c r="L45" i="44" s="1"/>
  <c r="G44" i="44"/>
  <c r="K44" i="44" s="1"/>
  <c r="L44" i="44" s="1"/>
  <c r="G43" i="44"/>
  <c r="K43" i="44" s="1"/>
  <c r="L43" i="44" s="1"/>
  <c r="T43" i="44" s="1"/>
  <c r="S43" i="44" s="1"/>
  <c r="G42" i="44"/>
  <c r="G41" i="44"/>
  <c r="K41" i="44" s="1"/>
  <c r="L41" i="44" s="1"/>
  <c r="G40" i="44"/>
  <c r="K40" i="44" s="1"/>
  <c r="L40" i="44" s="1"/>
  <c r="G39" i="44"/>
  <c r="K39" i="44" s="1"/>
  <c r="L39" i="44" s="1"/>
  <c r="G38" i="44"/>
  <c r="K38" i="44" s="1"/>
  <c r="L38" i="44" s="1"/>
  <c r="T38" i="44" s="1"/>
  <c r="S38" i="44" s="1"/>
  <c r="G37" i="44"/>
  <c r="K37" i="44" s="1"/>
  <c r="L37" i="44" s="1"/>
  <c r="G36" i="44"/>
  <c r="K36" i="44" s="1"/>
  <c r="L36" i="44" s="1"/>
  <c r="G35" i="44"/>
  <c r="K35" i="44" s="1"/>
  <c r="L35" i="44" s="1"/>
  <c r="G34" i="44"/>
  <c r="K34" i="44" s="1"/>
  <c r="L34" i="44" s="1"/>
  <c r="T34" i="44" s="1"/>
  <c r="S34" i="44" s="1"/>
  <c r="G33" i="44"/>
  <c r="K33" i="44" s="1"/>
  <c r="L33" i="44" s="1"/>
  <c r="G32" i="44"/>
  <c r="K32" i="44" s="1"/>
  <c r="L32" i="44" s="1"/>
  <c r="G31" i="44"/>
  <c r="K31" i="44" s="1"/>
  <c r="L31" i="44" s="1"/>
  <c r="G30" i="44"/>
  <c r="K30" i="44" s="1"/>
  <c r="L30" i="44" s="1"/>
  <c r="T30" i="44" s="1"/>
  <c r="S30" i="44" s="1"/>
  <c r="G29" i="44"/>
  <c r="K29" i="44" s="1"/>
  <c r="L29" i="44" s="1"/>
  <c r="G28" i="44"/>
  <c r="K28" i="44" s="1"/>
  <c r="L28" i="44" s="1"/>
  <c r="G27" i="44"/>
  <c r="K27" i="44" s="1"/>
  <c r="L27" i="44" s="1"/>
  <c r="G26" i="44"/>
  <c r="K26" i="44" s="1"/>
  <c r="L26" i="44" s="1"/>
  <c r="T26" i="44" s="1"/>
  <c r="S26" i="44" s="1"/>
  <c r="G25" i="44"/>
  <c r="K25" i="44" s="1"/>
  <c r="L25" i="44" s="1"/>
  <c r="G24" i="44"/>
  <c r="K24" i="44" s="1"/>
  <c r="L24" i="44" s="1"/>
  <c r="G23" i="44"/>
  <c r="K23" i="44" s="1"/>
  <c r="L23" i="44" s="1"/>
  <c r="G22" i="44"/>
  <c r="K22" i="44" s="1"/>
  <c r="L22" i="44" s="1"/>
  <c r="T22" i="44" s="1"/>
  <c r="S22" i="44" s="1"/>
  <c r="G21" i="44"/>
  <c r="K21" i="44" s="1"/>
  <c r="L21" i="44" s="1"/>
  <c r="G20" i="44"/>
  <c r="K20" i="44" s="1"/>
  <c r="L20" i="44" s="1"/>
  <c r="G19" i="44"/>
  <c r="K19" i="44" s="1"/>
  <c r="L19" i="44" s="1"/>
  <c r="G18" i="44"/>
  <c r="H48" i="44"/>
  <c r="H47" i="44"/>
  <c r="H46" i="44"/>
  <c r="H45" i="44"/>
  <c r="H44" i="44"/>
  <c r="H43" i="44"/>
  <c r="H42" i="44"/>
  <c r="H41" i="44"/>
  <c r="H40" i="44"/>
  <c r="H39" i="44"/>
  <c r="H38" i="44"/>
  <c r="H37" i="44"/>
  <c r="H36" i="44"/>
  <c r="H35" i="44"/>
  <c r="H34" i="44"/>
  <c r="H33" i="44"/>
  <c r="H32" i="44"/>
  <c r="H31" i="44"/>
  <c r="H30" i="44"/>
  <c r="H29" i="44"/>
  <c r="H28" i="44"/>
  <c r="H27" i="44"/>
  <c r="H26" i="44"/>
  <c r="H25" i="44"/>
  <c r="H24" i="44"/>
  <c r="H23" i="44"/>
  <c r="H22" i="44"/>
  <c r="H21" i="44"/>
  <c r="H20" i="44"/>
  <c r="H19" i="44"/>
  <c r="H18" i="44"/>
  <c r="H49" i="44" s="1"/>
  <c r="P2" i="44" s="1"/>
  <c r="R48" i="44"/>
  <c r="R47" i="44"/>
  <c r="R46" i="44"/>
  <c r="R45" i="44"/>
  <c r="R44" i="44"/>
  <c r="R43" i="44"/>
  <c r="R42" i="44"/>
  <c r="K42" i="44" s="1"/>
  <c r="R41" i="44"/>
  <c r="R40" i="44"/>
  <c r="R39" i="44"/>
  <c r="R38" i="44"/>
  <c r="R37" i="44"/>
  <c r="R36" i="44"/>
  <c r="R35" i="44"/>
  <c r="R34" i="44"/>
  <c r="R33" i="44"/>
  <c r="R32" i="44"/>
  <c r="R31" i="44"/>
  <c r="R30" i="44"/>
  <c r="R29" i="44"/>
  <c r="R28" i="44"/>
  <c r="R27" i="44"/>
  <c r="R26" i="44"/>
  <c r="R25" i="44"/>
  <c r="R24" i="44"/>
  <c r="R23" i="44"/>
  <c r="R22" i="44"/>
  <c r="R21" i="44"/>
  <c r="R20" i="44"/>
  <c r="R19" i="44"/>
  <c r="R18" i="44"/>
  <c r="R49" i="44" s="1"/>
  <c r="J49" i="44"/>
  <c r="T19" i="44"/>
  <c r="S19" i="44" s="1"/>
  <c r="T20" i="44"/>
  <c r="S20" i="44" s="1"/>
  <c r="V20" i="44"/>
  <c r="U20" i="44"/>
  <c r="T21" i="44"/>
  <c r="S21" i="44" s="1"/>
  <c r="V21" i="44"/>
  <c r="U21" i="44"/>
  <c r="T23" i="44"/>
  <c r="S23" i="44" s="1"/>
  <c r="T24" i="44"/>
  <c r="S24" i="44" s="1"/>
  <c r="V24" i="44"/>
  <c r="U24" i="44"/>
  <c r="T25" i="44"/>
  <c r="S25" i="44" s="1"/>
  <c r="V25" i="44"/>
  <c r="U25" i="44"/>
  <c r="T27" i="44"/>
  <c r="S27" i="44" s="1"/>
  <c r="T28" i="44"/>
  <c r="S28" i="44" s="1"/>
  <c r="V28" i="44"/>
  <c r="U28" i="44"/>
  <c r="T29" i="44"/>
  <c r="S29" i="44" s="1"/>
  <c r="V29" i="44"/>
  <c r="U29" i="44"/>
  <c r="T31" i="44"/>
  <c r="S31" i="44" s="1"/>
  <c r="T32" i="44"/>
  <c r="S32" i="44" s="1"/>
  <c r="V32" i="44"/>
  <c r="U32" i="44"/>
  <c r="T33" i="44"/>
  <c r="S33" i="44" s="1"/>
  <c r="V33" i="44"/>
  <c r="U33" i="44"/>
  <c r="T35" i="44"/>
  <c r="S35" i="44" s="1"/>
  <c r="T36" i="44"/>
  <c r="S36" i="44" s="1"/>
  <c r="V36" i="44"/>
  <c r="U36" i="44"/>
  <c r="T37" i="44"/>
  <c r="S37" i="44" s="1"/>
  <c r="V37" i="44"/>
  <c r="U37" i="44"/>
  <c r="T39" i="44"/>
  <c r="S39" i="44" s="1"/>
  <c r="T40" i="44"/>
  <c r="S40" i="44" s="1"/>
  <c r="V40" i="44"/>
  <c r="U40" i="44"/>
  <c r="T41" i="44"/>
  <c r="S41" i="44" s="1"/>
  <c r="V41" i="44"/>
  <c r="U41" i="44"/>
  <c r="L42" i="44"/>
  <c r="T42" i="44" s="1"/>
  <c r="S42" i="44" s="1"/>
  <c r="V43" i="44"/>
  <c r="U43" i="44"/>
  <c r="T44" i="44"/>
  <c r="S44" i="44" s="1"/>
  <c r="V44" i="44"/>
  <c r="U44" i="44"/>
  <c r="T45" i="44"/>
  <c r="S45" i="44" s="1"/>
  <c r="V45" i="44"/>
  <c r="U45" i="44"/>
  <c r="V46" i="44"/>
  <c r="V47" i="44"/>
  <c r="U47" i="44"/>
  <c r="T48" i="44"/>
  <c r="S48" i="44" s="1"/>
  <c r="V48" i="44"/>
  <c r="U48" i="44"/>
  <c r="G48" i="43"/>
  <c r="K48" i="43" s="1"/>
  <c r="L48" i="43" s="1"/>
  <c r="T48" i="43" s="1"/>
  <c r="S48" i="43" s="1"/>
  <c r="G47" i="43"/>
  <c r="K47" i="43" s="1"/>
  <c r="L47" i="43" s="1"/>
  <c r="G46" i="43"/>
  <c r="K46" i="43" s="1"/>
  <c r="L46" i="43" s="1"/>
  <c r="G45" i="43"/>
  <c r="K45" i="43" s="1"/>
  <c r="L45" i="43" s="1"/>
  <c r="T45" i="43" s="1"/>
  <c r="S45" i="43" s="1"/>
  <c r="G44" i="43"/>
  <c r="K44" i="43" s="1"/>
  <c r="L44" i="43" s="1"/>
  <c r="T44" i="43" s="1"/>
  <c r="S44" i="43" s="1"/>
  <c r="G43" i="43"/>
  <c r="K43" i="43" s="1"/>
  <c r="L43" i="43" s="1"/>
  <c r="G42" i="43"/>
  <c r="G41" i="43"/>
  <c r="K41" i="43" s="1"/>
  <c r="L41" i="43" s="1"/>
  <c r="G40" i="43"/>
  <c r="K40" i="43" s="1"/>
  <c r="L40" i="43" s="1"/>
  <c r="T40" i="43" s="1"/>
  <c r="S40" i="43" s="1"/>
  <c r="G39" i="43"/>
  <c r="K39" i="43" s="1"/>
  <c r="L39" i="43" s="1"/>
  <c r="G38" i="43"/>
  <c r="K38" i="43" s="1"/>
  <c r="L38" i="43" s="1"/>
  <c r="G37" i="43"/>
  <c r="K37" i="43" s="1"/>
  <c r="L37" i="43" s="1"/>
  <c r="G36" i="43"/>
  <c r="K36" i="43" s="1"/>
  <c r="L36" i="43" s="1"/>
  <c r="T36" i="43" s="1"/>
  <c r="S36" i="43" s="1"/>
  <c r="G35" i="43"/>
  <c r="K35" i="43" s="1"/>
  <c r="L35" i="43" s="1"/>
  <c r="G34" i="43"/>
  <c r="K34" i="43" s="1"/>
  <c r="L34" i="43" s="1"/>
  <c r="G33" i="43"/>
  <c r="K33" i="43" s="1"/>
  <c r="L33" i="43" s="1"/>
  <c r="G32" i="43"/>
  <c r="K32" i="43" s="1"/>
  <c r="L32" i="43" s="1"/>
  <c r="T32" i="43" s="1"/>
  <c r="S32" i="43" s="1"/>
  <c r="G31" i="43"/>
  <c r="K31" i="43" s="1"/>
  <c r="L31" i="43" s="1"/>
  <c r="G30" i="43"/>
  <c r="K30" i="43" s="1"/>
  <c r="L30" i="43" s="1"/>
  <c r="G29" i="43"/>
  <c r="K29" i="43" s="1"/>
  <c r="L29" i="43" s="1"/>
  <c r="G28" i="43"/>
  <c r="K28" i="43" s="1"/>
  <c r="L28" i="43" s="1"/>
  <c r="T28" i="43" s="1"/>
  <c r="S28" i="43" s="1"/>
  <c r="G27" i="43"/>
  <c r="K27" i="43" s="1"/>
  <c r="L27" i="43" s="1"/>
  <c r="G26" i="43"/>
  <c r="K26" i="43" s="1"/>
  <c r="L26" i="43" s="1"/>
  <c r="G25" i="43"/>
  <c r="K25" i="43" s="1"/>
  <c r="L25" i="43" s="1"/>
  <c r="G24" i="43"/>
  <c r="K24" i="43" s="1"/>
  <c r="L24" i="43" s="1"/>
  <c r="T24" i="43" s="1"/>
  <c r="S24" i="43" s="1"/>
  <c r="G23" i="43"/>
  <c r="K23" i="43" s="1"/>
  <c r="L23" i="43" s="1"/>
  <c r="G22" i="43"/>
  <c r="K22" i="43" s="1"/>
  <c r="L22" i="43" s="1"/>
  <c r="G21" i="43"/>
  <c r="K21" i="43" s="1"/>
  <c r="L21" i="43" s="1"/>
  <c r="G20" i="43"/>
  <c r="K20" i="43" s="1"/>
  <c r="L20" i="43" s="1"/>
  <c r="T20" i="43" s="1"/>
  <c r="S20" i="43" s="1"/>
  <c r="G19" i="43"/>
  <c r="K19" i="43" s="1"/>
  <c r="L19" i="43" s="1"/>
  <c r="T19" i="43" s="1"/>
  <c r="S19" i="43" s="1"/>
  <c r="G18"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49" i="43" s="1"/>
  <c r="P2" i="43" s="1"/>
  <c r="R48" i="43"/>
  <c r="R47" i="43"/>
  <c r="R46" i="43"/>
  <c r="R45" i="43"/>
  <c r="R44" i="43"/>
  <c r="R43" i="43"/>
  <c r="R42" i="43"/>
  <c r="K42" i="43" s="1"/>
  <c r="L42" i="43" s="1"/>
  <c r="T42" i="43" s="1"/>
  <c r="S42" i="43" s="1"/>
  <c r="R41" i="43"/>
  <c r="R40" i="43"/>
  <c r="R39" i="43"/>
  <c r="R38" i="43"/>
  <c r="R37" i="43"/>
  <c r="R36" i="43"/>
  <c r="R35" i="43"/>
  <c r="R34" i="43"/>
  <c r="R33" i="43"/>
  <c r="R32" i="43"/>
  <c r="R31" i="43"/>
  <c r="R30" i="43"/>
  <c r="R29" i="43"/>
  <c r="R28" i="43"/>
  <c r="R27" i="43"/>
  <c r="R26" i="43"/>
  <c r="R25" i="43"/>
  <c r="R24" i="43"/>
  <c r="R23" i="43"/>
  <c r="R22" i="43"/>
  <c r="R21" i="43"/>
  <c r="R20" i="43"/>
  <c r="R19" i="43"/>
  <c r="R18" i="43"/>
  <c r="R49" i="43" s="1"/>
  <c r="J49" i="43"/>
  <c r="V19" i="43"/>
  <c r="U19" i="43"/>
  <c r="T21" i="43"/>
  <c r="S21" i="43" s="1"/>
  <c r="T22" i="43"/>
  <c r="S22" i="43" s="1"/>
  <c r="V22" i="43"/>
  <c r="U22" i="43"/>
  <c r="T23" i="43"/>
  <c r="S23" i="43" s="1"/>
  <c r="V23" i="43"/>
  <c r="U23" i="43"/>
  <c r="T25" i="43"/>
  <c r="S25" i="43" s="1"/>
  <c r="T26" i="43"/>
  <c r="S26" i="43" s="1"/>
  <c r="V26" i="43"/>
  <c r="U26" i="43"/>
  <c r="T27" i="43"/>
  <c r="S27" i="43" s="1"/>
  <c r="V27" i="43"/>
  <c r="U27" i="43"/>
  <c r="T29" i="43"/>
  <c r="S29" i="43" s="1"/>
  <c r="T30" i="43"/>
  <c r="S30" i="43" s="1"/>
  <c r="V30" i="43"/>
  <c r="U30" i="43"/>
  <c r="T31" i="43"/>
  <c r="S31" i="43" s="1"/>
  <c r="V31" i="43"/>
  <c r="U31" i="43"/>
  <c r="T33" i="43"/>
  <c r="S33" i="43" s="1"/>
  <c r="T34" i="43"/>
  <c r="S34" i="43" s="1"/>
  <c r="V34" i="43"/>
  <c r="U34" i="43"/>
  <c r="T35" i="43"/>
  <c r="S35" i="43" s="1"/>
  <c r="V35" i="43"/>
  <c r="U35" i="43"/>
  <c r="T37" i="43"/>
  <c r="S37" i="43" s="1"/>
  <c r="T38" i="43"/>
  <c r="S38" i="43" s="1"/>
  <c r="V38" i="43"/>
  <c r="U38" i="43"/>
  <c r="T39" i="43"/>
  <c r="S39" i="43" s="1"/>
  <c r="V39" i="43"/>
  <c r="U39" i="43"/>
  <c r="T41" i="43"/>
  <c r="S41" i="43" s="1"/>
  <c r="T43" i="43"/>
  <c r="S43" i="43" s="1"/>
  <c r="V43" i="43"/>
  <c r="U43" i="43"/>
  <c r="V44" i="43"/>
  <c r="V45" i="43"/>
  <c r="U45" i="43"/>
  <c r="T46" i="43"/>
  <c r="S46" i="43" s="1"/>
  <c r="V46" i="43"/>
  <c r="U46" i="43"/>
  <c r="T47" i="43"/>
  <c r="S47" i="43" s="1"/>
  <c r="V47" i="43"/>
  <c r="U47" i="43"/>
  <c r="V48" i="43"/>
  <c r="G48" i="42"/>
  <c r="K48" i="42" s="1"/>
  <c r="L48" i="42" s="1"/>
  <c r="T48" i="42" s="1"/>
  <c r="S48" i="42" s="1"/>
  <c r="G47" i="42"/>
  <c r="K47" i="42" s="1"/>
  <c r="L47" i="42" s="1"/>
  <c r="T47" i="42" s="1"/>
  <c r="S47" i="42" s="1"/>
  <c r="G46" i="42"/>
  <c r="K46" i="42" s="1"/>
  <c r="L46" i="42" s="1"/>
  <c r="G45" i="42"/>
  <c r="K45" i="42" s="1"/>
  <c r="L45" i="42" s="1"/>
  <c r="G44" i="42"/>
  <c r="K44" i="42" s="1"/>
  <c r="L44" i="42" s="1"/>
  <c r="T44" i="42" s="1"/>
  <c r="S44" i="42" s="1"/>
  <c r="G43" i="42"/>
  <c r="K43" i="42" s="1"/>
  <c r="L43" i="42" s="1"/>
  <c r="T43" i="42" s="1"/>
  <c r="S43" i="42" s="1"/>
  <c r="G42" i="42"/>
  <c r="G41" i="42"/>
  <c r="K41" i="42" s="1"/>
  <c r="L41" i="42" s="1"/>
  <c r="G40" i="42"/>
  <c r="K40" i="42" s="1"/>
  <c r="L40" i="42" s="1"/>
  <c r="G39" i="42"/>
  <c r="K39" i="42" s="1"/>
  <c r="L39" i="42" s="1"/>
  <c r="T39" i="42" s="1"/>
  <c r="S39" i="42" s="1"/>
  <c r="G38" i="42"/>
  <c r="K38" i="42" s="1"/>
  <c r="L38" i="42" s="1"/>
  <c r="T38" i="42" s="1"/>
  <c r="S38" i="42" s="1"/>
  <c r="G37" i="42"/>
  <c r="K37" i="42" s="1"/>
  <c r="L37" i="42" s="1"/>
  <c r="G36" i="42"/>
  <c r="K36" i="42" s="1"/>
  <c r="L36" i="42" s="1"/>
  <c r="G35" i="42"/>
  <c r="K35" i="42" s="1"/>
  <c r="L35" i="42" s="1"/>
  <c r="T35" i="42" s="1"/>
  <c r="S35" i="42" s="1"/>
  <c r="G34" i="42"/>
  <c r="K34" i="42" s="1"/>
  <c r="L34" i="42" s="1"/>
  <c r="T34" i="42" s="1"/>
  <c r="S34" i="42" s="1"/>
  <c r="G33" i="42"/>
  <c r="K33" i="42" s="1"/>
  <c r="L33" i="42" s="1"/>
  <c r="G32" i="42"/>
  <c r="K32" i="42" s="1"/>
  <c r="L32" i="42" s="1"/>
  <c r="G31" i="42"/>
  <c r="K31" i="42" s="1"/>
  <c r="L31" i="42" s="1"/>
  <c r="T31" i="42" s="1"/>
  <c r="S31" i="42" s="1"/>
  <c r="G30" i="42"/>
  <c r="K30" i="42" s="1"/>
  <c r="L30" i="42" s="1"/>
  <c r="T30" i="42" s="1"/>
  <c r="S30" i="42" s="1"/>
  <c r="G29" i="42"/>
  <c r="K29" i="42" s="1"/>
  <c r="L29" i="42" s="1"/>
  <c r="G28" i="42"/>
  <c r="K28" i="42" s="1"/>
  <c r="L28" i="42" s="1"/>
  <c r="G27" i="42"/>
  <c r="K27" i="42" s="1"/>
  <c r="L27" i="42" s="1"/>
  <c r="T27" i="42" s="1"/>
  <c r="S27" i="42" s="1"/>
  <c r="G26" i="42"/>
  <c r="K26" i="42" s="1"/>
  <c r="L26" i="42" s="1"/>
  <c r="T26" i="42" s="1"/>
  <c r="S26" i="42" s="1"/>
  <c r="G25" i="42"/>
  <c r="K25" i="42" s="1"/>
  <c r="L25" i="42" s="1"/>
  <c r="G24" i="42"/>
  <c r="K24" i="42" s="1"/>
  <c r="L24" i="42" s="1"/>
  <c r="G23" i="42"/>
  <c r="K23" i="42" s="1"/>
  <c r="L23" i="42" s="1"/>
  <c r="T23" i="42" s="1"/>
  <c r="S23" i="42" s="1"/>
  <c r="G22" i="42"/>
  <c r="K22" i="42" s="1"/>
  <c r="L22" i="42" s="1"/>
  <c r="T22" i="42" s="1"/>
  <c r="S22" i="42" s="1"/>
  <c r="G21" i="42"/>
  <c r="K21" i="42" s="1"/>
  <c r="L21" i="42" s="1"/>
  <c r="G20" i="42"/>
  <c r="K20" i="42" s="1"/>
  <c r="L20" i="42" s="1"/>
  <c r="G19" i="42"/>
  <c r="K19" i="42" s="1"/>
  <c r="L19" i="42" s="1"/>
  <c r="T19" i="42" s="1"/>
  <c r="S19" i="42" s="1"/>
  <c r="G18"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49" i="42" s="1"/>
  <c r="P2" i="42" s="1"/>
  <c r="R48" i="42"/>
  <c r="R47" i="42"/>
  <c r="R46" i="42"/>
  <c r="R45" i="42"/>
  <c r="R44" i="42"/>
  <c r="R43" i="42"/>
  <c r="R42" i="42"/>
  <c r="K42" i="42" s="1"/>
  <c r="L42" i="42" s="1"/>
  <c r="T42" i="42" s="1"/>
  <c r="S42" i="42" s="1"/>
  <c r="R41" i="42"/>
  <c r="R40" i="42"/>
  <c r="R39" i="42"/>
  <c r="R38" i="42"/>
  <c r="R37" i="42"/>
  <c r="R36" i="42"/>
  <c r="R35" i="42"/>
  <c r="R34" i="42"/>
  <c r="R33" i="42"/>
  <c r="R32" i="42"/>
  <c r="R31" i="42"/>
  <c r="R30" i="42"/>
  <c r="R29" i="42"/>
  <c r="R28" i="42"/>
  <c r="R27" i="42"/>
  <c r="R26" i="42"/>
  <c r="R25" i="42"/>
  <c r="R24" i="42"/>
  <c r="R23" i="42"/>
  <c r="R22" i="42"/>
  <c r="R21" i="42"/>
  <c r="R20" i="42"/>
  <c r="R19" i="42"/>
  <c r="R18" i="42"/>
  <c r="R49" i="42" s="1"/>
  <c r="J49" i="42"/>
  <c r="T20" i="42"/>
  <c r="S20" i="42" s="1"/>
  <c r="T21" i="42"/>
  <c r="S21" i="42" s="1"/>
  <c r="V21" i="42"/>
  <c r="U21" i="42"/>
  <c r="V22" i="42"/>
  <c r="U22" i="42"/>
  <c r="T24" i="42"/>
  <c r="S24" i="42" s="1"/>
  <c r="T25" i="42"/>
  <c r="S25" i="42" s="1"/>
  <c r="V25" i="42"/>
  <c r="U25" i="42"/>
  <c r="V26" i="42"/>
  <c r="U26" i="42"/>
  <c r="T28" i="42"/>
  <c r="S28" i="42" s="1"/>
  <c r="T29" i="42"/>
  <c r="S29" i="42" s="1"/>
  <c r="V29" i="42"/>
  <c r="U29" i="42"/>
  <c r="V30" i="42"/>
  <c r="U30" i="42"/>
  <c r="T32" i="42"/>
  <c r="S32" i="42" s="1"/>
  <c r="T33" i="42"/>
  <c r="S33" i="42" s="1"/>
  <c r="V33" i="42"/>
  <c r="U33" i="42"/>
  <c r="V34" i="42"/>
  <c r="U34" i="42"/>
  <c r="T36" i="42"/>
  <c r="S36" i="42" s="1"/>
  <c r="T37" i="42"/>
  <c r="S37" i="42" s="1"/>
  <c r="V37" i="42"/>
  <c r="U37" i="42"/>
  <c r="V38" i="42"/>
  <c r="U38" i="42"/>
  <c r="T40" i="42"/>
  <c r="S40" i="42" s="1"/>
  <c r="T41" i="42"/>
  <c r="S41" i="42" s="1"/>
  <c r="V41" i="42"/>
  <c r="U41" i="42"/>
  <c r="V43" i="42"/>
  <c r="V44" i="42"/>
  <c r="U44" i="42"/>
  <c r="T45" i="42"/>
  <c r="S45" i="42" s="1"/>
  <c r="V45" i="42"/>
  <c r="U45" i="42"/>
  <c r="T46" i="42"/>
  <c r="S46" i="42" s="1"/>
  <c r="V46" i="42"/>
  <c r="V47" i="42"/>
  <c r="V48" i="42"/>
  <c r="U48" i="42"/>
  <c r="G48" i="41"/>
  <c r="K48" i="41" s="1"/>
  <c r="L48" i="41" s="1"/>
  <c r="G47" i="41"/>
  <c r="K47" i="41" s="1"/>
  <c r="L47" i="41" s="1"/>
  <c r="T47" i="41" s="1"/>
  <c r="S47" i="41" s="1"/>
  <c r="G46" i="41"/>
  <c r="K46" i="41" s="1"/>
  <c r="L46" i="41" s="1"/>
  <c r="G45" i="41"/>
  <c r="K45" i="41" s="1"/>
  <c r="L45" i="41" s="1"/>
  <c r="T45" i="41" s="1"/>
  <c r="S45" i="41" s="1"/>
  <c r="G44" i="41"/>
  <c r="K44" i="41" s="1"/>
  <c r="L44" i="41" s="1"/>
  <c r="G43" i="41"/>
  <c r="K43" i="41" s="1"/>
  <c r="L43" i="41" s="1"/>
  <c r="T43" i="41" s="1"/>
  <c r="S43" i="41" s="1"/>
  <c r="G42" i="41"/>
  <c r="G41" i="41"/>
  <c r="K41" i="41" s="1"/>
  <c r="L41" i="41" s="1"/>
  <c r="T41" i="41" s="1"/>
  <c r="S41" i="41" s="1"/>
  <c r="G40" i="41"/>
  <c r="K40" i="41" s="1"/>
  <c r="L40" i="41" s="1"/>
  <c r="G39" i="41"/>
  <c r="K39" i="41" s="1"/>
  <c r="L39" i="41" s="1"/>
  <c r="T39" i="41" s="1"/>
  <c r="S39" i="41" s="1"/>
  <c r="G38" i="41"/>
  <c r="K38" i="41" s="1"/>
  <c r="L38" i="41" s="1"/>
  <c r="G37" i="41"/>
  <c r="K37" i="41" s="1"/>
  <c r="L37" i="41" s="1"/>
  <c r="T37" i="41" s="1"/>
  <c r="S37" i="41" s="1"/>
  <c r="G36" i="41"/>
  <c r="K36" i="41" s="1"/>
  <c r="L36" i="41" s="1"/>
  <c r="G35" i="41"/>
  <c r="K35" i="41" s="1"/>
  <c r="L35" i="41" s="1"/>
  <c r="T35" i="41" s="1"/>
  <c r="S35" i="41" s="1"/>
  <c r="G34" i="41"/>
  <c r="K34" i="41" s="1"/>
  <c r="L34" i="41" s="1"/>
  <c r="G33" i="41"/>
  <c r="K33" i="41" s="1"/>
  <c r="L33" i="41" s="1"/>
  <c r="T33" i="41" s="1"/>
  <c r="S33" i="41" s="1"/>
  <c r="G32" i="41"/>
  <c r="K32" i="41" s="1"/>
  <c r="L32" i="41" s="1"/>
  <c r="G31" i="41"/>
  <c r="K31" i="41" s="1"/>
  <c r="L31" i="41" s="1"/>
  <c r="T31" i="41" s="1"/>
  <c r="S31" i="41" s="1"/>
  <c r="G30" i="41"/>
  <c r="K30" i="41" s="1"/>
  <c r="L30" i="41" s="1"/>
  <c r="G29" i="41"/>
  <c r="K29" i="41" s="1"/>
  <c r="L29" i="41" s="1"/>
  <c r="T29" i="41" s="1"/>
  <c r="S29" i="41" s="1"/>
  <c r="G28" i="41"/>
  <c r="K28" i="41" s="1"/>
  <c r="L28" i="41" s="1"/>
  <c r="G27" i="41"/>
  <c r="K27" i="41" s="1"/>
  <c r="L27" i="41" s="1"/>
  <c r="T27" i="41" s="1"/>
  <c r="S27" i="41" s="1"/>
  <c r="G26" i="41"/>
  <c r="K26" i="41" s="1"/>
  <c r="L26" i="41" s="1"/>
  <c r="G25" i="41"/>
  <c r="K25" i="41" s="1"/>
  <c r="L25" i="41" s="1"/>
  <c r="T25" i="41" s="1"/>
  <c r="S25" i="41" s="1"/>
  <c r="G24" i="41"/>
  <c r="K24" i="41" s="1"/>
  <c r="L24" i="41" s="1"/>
  <c r="G23" i="41"/>
  <c r="K23" i="41" s="1"/>
  <c r="L23" i="41" s="1"/>
  <c r="T23" i="41" s="1"/>
  <c r="S23" i="41" s="1"/>
  <c r="G22" i="41"/>
  <c r="K22" i="41" s="1"/>
  <c r="L22" i="41" s="1"/>
  <c r="G21" i="41"/>
  <c r="K21" i="41" s="1"/>
  <c r="L21" i="41" s="1"/>
  <c r="T21" i="41" s="1"/>
  <c r="S21" i="41" s="1"/>
  <c r="G20" i="41"/>
  <c r="K20" i="41" s="1"/>
  <c r="L20" i="41" s="1"/>
  <c r="G19" i="41"/>
  <c r="K19" i="41" s="1"/>
  <c r="L19" i="41" s="1"/>
  <c r="T19" i="41" s="1"/>
  <c r="S19" i="41" s="1"/>
  <c r="G18" i="41"/>
  <c r="H48" i="41"/>
  <c r="H47" i="41"/>
  <c r="H46" i="41"/>
  <c r="H45" i="41"/>
  <c r="H44" i="41"/>
  <c r="H43" i="41"/>
  <c r="H42" i="41"/>
  <c r="H41" i="41"/>
  <c r="H40" i="41"/>
  <c r="H39" i="41"/>
  <c r="H38" i="41"/>
  <c r="H37" i="41"/>
  <c r="H36" i="41"/>
  <c r="H35" i="41"/>
  <c r="H34" i="41"/>
  <c r="H33" i="41"/>
  <c r="H32" i="41"/>
  <c r="H31" i="41"/>
  <c r="H30" i="41"/>
  <c r="H29" i="41"/>
  <c r="H28" i="41"/>
  <c r="H27" i="41"/>
  <c r="H26" i="41"/>
  <c r="H25" i="41"/>
  <c r="H24" i="41"/>
  <c r="H23" i="41"/>
  <c r="H22" i="41"/>
  <c r="H21" i="41"/>
  <c r="H20" i="41"/>
  <c r="H19" i="41"/>
  <c r="H18" i="41"/>
  <c r="H49" i="41" s="1"/>
  <c r="P2" i="41" s="1"/>
  <c r="R48" i="41"/>
  <c r="R47" i="41"/>
  <c r="R46" i="41"/>
  <c r="R45" i="41"/>
  <c r="R44" i="41"/>
  <c r="R43" i="41"/>
  <c r="R42" i="41"/>
  <c r="K42" i="41" s="1"/>
  <c r="R41" i="41"/>
  <c r="R40" i="41"/>
  <c r="R39" i="41"/>
  <c r="R38" i="41"/>
  <c r="R37" i="41"/>
  <c r="R36" i="41"/>
  <c r="R35" i="41"/>
  <c r="R34" i="41"/>
  <c r="R33" i="41"/>
  <c r="R32" i="41"/>
  <c r="R31" i="41"/>
  <c r="R30" i="41"/>
  <c r="R29" i="41"/>
  <c r="R28" i="41"/>
  <c r="R27" i="41"/>
  <c r="R26" i="41"/>
  <c r="R25" i="41"/>
  <c r="R24" i="41"/>
  <c r="R23" i="41"/>
  <c r="R22" i="41"/>
  <c r="R21" i="41"/>
  <c r="R20" i="41"/>
  <c r="R19" i="41"/>
  <c r="R18" i="41"/>
  <c r="R49" i="41" s="1"/>
  <c r="J49" i="41"/>
  <c r="V19" i="41"/>
  <c r="T20" i="41"/>
  <c r="S20" i="41" s="1"/>
  <c r="V20" i="41"/>
  <c r="U20" i="41"/>
  <c r="T22" i="41"/>
  <c r="S22" i="41" s="1"/>
  <c r="V22" i="41"/>
  <c r="U22" i="41"/>
  <c r="V23" i="41"/>
  <c r="T24" i="41"/>
  <c r="S24" i="41" s="1"/>
  <c r="V24" i="41"/>
  <c r="U24" i="41"/>
  <c r="T26" i="41"/>
  <c r="S26" i="41" s="1"/>
  <c r="V26" i="41"/>
  <c r="U26" i="41"/>
  <c r="V27" i="41"/>
  <c r="T28" i="41"/>
  <c r="S28" i="41" s="1"/>
  <c r="V28" i="41"/>
  <c r="U28" i="41"/>
  <c r="T30" i="41"/>
  <c r="S30" i="41" s="1"/>
  <c r="V30" i="41"/>
  <c r="U30" i="41"/>
  <c r="V31" i="41"/>
  <c r="T32" i="41"/>
  <c r="S32" i="41" s="1"/>
  <c r="V32" i="41"/>
  <c r="U32" i="41"/>
  <c r="T34" i="41"/>
  <c r="S34" i="41" s="1"/>
  <c r="V34" i="41"/>
  <c r="U34" i="41"/>
  <c r="V35" i="41"/>
  <c r="T36" i="41"/>
  <c r="S36" i="41" s="1"/>
  <c r="V36" i="41"/>
  <c r="U36" i="41"/>
  <c r="T38" i="41"/>
  <c r="S38" i="41" s="1"/>
  <c r="V38" i="41"/>
  <c r="U38" i="41"/>
  <c r="V39" i="41"/>
  <c r="T40" i="41"/>
  <c r="S40" i="41" s="1"/>
  <c r="V40" i="41"/>
  <c r="U40" i="41"/>
  <c r="L42" i="41"/>
  <c r="T42" i="41" s="1"/>
  <c r="S42" i="41" s="1"/>
  <c r="V43" i="41"/>
  <c r="T44" i="41"/>
  <c r="S44" i="41" s="1"/>
  <c r="V44" i="41"/>
  <c r="U44" i="41"/>
  <c r="V45" i="41"/>
  <c r="T46" i="41"/>
  <c r="S46" i="41" s="1"/>
  <c r="V46" i="41"/>
  <c r="U46" i="41"/>
  <c r="V47" i="41"/>
  <c r="T48" i="41"/>
  <c r="S48" i="41" s="1"/>
  <c r="V48" i="41"/>
  <c r="U48" i="41"/>
  <c r="J49" i="40"/>
  <c r="R18" i="40"/>
  <c r="R20" i="40"/>
  <c r="R22" i="40"/>
  <c r="R24" i="40"/>
  <c r="R26" i="40"/>
  <c r="R28" i="40"/>
  <c r="R30" i="40"/>
  <c r="R32" i="40"/>
  <c r="R34" i="40"/>
  <c r="R36" i="40"/>
  <c r="R38" i="40"/>
  <c r="R40" i="40"/>
  <c r="R42" i="40"/>
  <c r="K42" i="40" s="1"/>
  <c r="R44" i="40"/>
  <c r="R46" i="40"/>
  <c r="H48" i="40"/>
  <c r="R48" i="40"/>
  <c r="T48" i="40" s="1"/>
  <c r="S48" i="40" s="1"/>
  <c r="V48" i="40"/>
  <c r="G19" i="40"/>
  <c r="K19" i="40" s="1"/>
  <c r="L19" i="40" s="1"/>
  <c r="G21" i="40"/>
  <c r="K21" i="40" s="1"/>
  <c r="L21" i="40" s="1"/>
  <c r="G23" i="40"/>
  <c r="K23" i="40" s="1"/>
  <c r="L23" i="40" s="1"/>
  <c r="G25" i="40"/>
  <c r="K25" i="40" s="1"/>
  <c r="L25" i="40" s="1"/>
  <c r="G27" i="40"/>
  <c r="K27" i="40" s="1"/>
  <c r="L27" i="40" s="1"/>
  <c r="G29" i="40"/>
  <c r="K29" i="40" s="1"/>
  <c r="L29" i="40"/>
  <c r="G31" i="40"/>
  <c r="K31" i="40" s="1"/>
  <c r="L31" i="40"/>
  <c r="G33" i="40"/>
  <c r="K33" i="40" s="1"/>
  <c r="L33" i="40"/>
  <c r="G35" i="40"/>
  <c r="K35" i="40" s="1"/>
  <c r="L35" i="40"/>
  <c r="G37" i="40"/>
  <c r="K37" i="40" s="1"/>
  <c r="L37" i="40"/>
  <c r="G39" i="40"/>
  <c r="K39" i="40" s="1"/>
  <c r="L39" i="40"/>
  <c r="G41" i="40"/>
  <c r="K41" i="40" s="1"/>
  <c r="L41" i="40"/>
  <c r="G43" i="40"/>
  <c r="K43" i="40" s="1"/>
  <c r="L43" i="40"/>
  <c r="G45" i="40"/>
  <c r="K45" i="40" s="1"/>
  <c r="L45" i="40" s="1"/>
  <c r="G47" i="40"/>
  <c r="H19" i="40"/>
  <c r="R19" i="40"/>
  <c r="H21" i="40"/>
  <c r="R21" i="40"/>
  <c r="T21" i="40" s="1"/>
  <c r="S21" i="40" s="1"/>
  <c r="H23" i="40"/>
  <c r="R23" i="40"/>
  <c r="T23" i="40" s="1"/>
  <c r="S23" i="40" s="1"/>
  <c r="H25" i="40"/>
  <c r="R25" i="40"/>
  <c r="H27" i="40"/>
  <c r="R27" i="40"/>
  <c r="H29" i="40"/>
  <c r="R29" i="40"/>
  <c r="U29" i="40" s="1"/>
  <c r="H31" i="40"/>
  <c r="R31" i="40"/>
  <c r="V31" i="40" s="1"/>
  <c r="H33" i="40"/>
  <c r="R33" i="40"/>
  <c r="V33" i="40" s="1"/>
  <c r="H35" i="40"/>
  <c r="R35" i="40"/>
  <c r="V35" i="40" s="1"/>
  <c r="H37" i="40"/>
  <c r="R37" i="40"/>
  <c r="U37" i="40" s="1"/>
  <c r="H39" i="40"/>
  <c r="R39" i="40"/>
  <c r="V39" i="40" s="1"/>
  <c r="H41" i="40"/>
  <c r="R41" i="40"/>
  <c r="V41" i="40" s="1"/>
  <c r="H43" i="40"/>
  <c r="R43" i="40"/>
  <c r="H45" i="40"/>
  <c r="R45" i="40"/>
  <c r="T45" i="40" s="1"/>
  <c r="S45" i="40" s="1"/>
  <c r="G18" i="40"/>
  <c r="G20" i="40"/>
  <c r="G22" i="40"/>
  <c r="G24" i="40"/>
  <c r="G26" i="40"/>
  <c r="G28" i="40"/>
  <c r="G30" i="40"/>
  <c r="G32" i="40"/>
  <c r="G34" i="40"/>
  <c r="G36" i="40"/>
  <c r="G38" i="40"/>
  <c r="G40" i="40"/>
  <c r="G42" i="40"/>
  <c r="H42" i="40" s="1"/>
  <c r="G44" i="40"/>
  <c r="G46" i="40"/>
  <c r="L37" i="39"/>
  <c r="L21" i="39"/>
  <c r="R18" i="39"/>
  <c r="R20" i="39"/>
  <c r="R22" i="39"/>
  <c r="R24" i="39"/>
  <c r="R26" i="39"/>
  <c r="R28" i="39"/>
  <c r="R30" i="39"/>
  <c r="R32" i="39"/>
  <c r="R34" i="39"/>
  <c r="R36" i="39"/>
  <c r="R38" i="39"/>
  <c r="R40" i="39"/>
  <c r="R42" i="39"/>
  <c r="K42" i="39" s="1"/>
  <c r="R44" i="39"/>
  <c r="R46" i="39"/>
  <c r="H48" i="39"/>
  <c r="R48" i="39"/>
  <c r="U48" i="39" s="1"/>
  <c r="V48" i="39"/>
  <c r="J49" i="39"/>
  <c r="H19" i="39"/>
  <c r="R19" i="39"/>
  <c r="H21" i="39"/>
  <c r="R21" i="39"/>
  <c r="H23" i="39"/>
  <c r="R23" i="39"/>
  <c r="H25" i="39"/>
  <c r="R25" i="39"/>
  <c r="H27" i="39"/>
  <c r="R27" i="39"/>
  <c r="H29" i="39"/>
  <c r="R29" i="39"/>
  <c r="T29" i="39" s="1"/>
  <c r="S29" i="39" s="1"/>
  <c r="H31" i="39"/>
  <c r="R31" i="39"/>
  <c r="H33" i="39"/>
  <c r="R33" i="39"/>
  <c r="T33" i="39" s="1"/>
  <c r="S33" i="39" s="1"/>
  <c r="H35" i="39"/>
  <c r="R35" i="39"/>
  <c r="H37" i="39"/>
  <c r="R37" i="39"/>
  <c r="T37" i="39" s="1"/>
  <c r="S37" i="39" s="1"/>
  <c r="H39" i="39"/>
  <c r="R39" i="39"/>
  <c r="H41" i="39"/>
  <c r="R41" i="39"/>
  <c r="T41" i="39" s="1"/>
  <c r="S41" i="39" s="1"/>
  <c r="H43" i="39"/>
  <c r="R43" i="39"/>
  <c r="H45" i="39"/>
  <c r="R45" i="39"/>
  <c r="T45" i="39" s="1"/>
  <c r="S45" i="39" s="1"/>
  <c r="G18" i="39"/>
  <c r="G20" i="39"/>
  <c r="G22" i="39"/>
  <c r="G24" i="39"/>
  <c r="G26" i="39"/>
  <c r="G28" i="39"/>
  <c r="G30" i="39"/>
  <c r="G32" i="39"/>
  <c r="G34" i="39"/>
  <c r="G36" i="39"/>
  <c r="G38" i="39"/>
  <c r="G40" i="39"/>
  <c r="G42" i="39"/>
  <c r="H42" i="39" s="1"/>
  <c r="G44" i="39"/>
  <c r="G46" i="39"/>
  <c r="J49" i="37"/>
  <c r="J49" i="29"/>
  <c r="H47" i="38"/>
  <c r="H45" i="38"/>
  <c r="H43" i="38"/>
  <c r="H41" i="38"/>
  <c r="H39" i="38"/>
  <c r="H37" i="38"/>
  <c r="H35" i="38"/>
  <c r="H33" i="38"/>
  <c r="H31" i="38"/>
  <c r="H29" i="38"/>
  <c r="H27" i="38"/>
  <c r="H25" i="38"/>
  <c r="H23" i="38"/>
  <c r="H21" i="38"/>
  <c r="H19" i="38"/>
  <c r="V47" i="38"/>
  <c r="U47" i="38"/>
  <c r="L47" i="38"/>
  <c r="T47" i="38" s="1"/>
  <c r="S47" i="38" s="1"/>
  <c r="L41" i="38"/>
  <c r="H48" i="38"/>
  <c r="J49" i="38"/>
  <c r="L39" i="38"/>
  <c r="L21" i="38"/>
  <c r="L23" i="38"/>
  <c r="L25" i="38"/>
  <c r="L29" i="38"/>
  <c r="L31" i="38"/>
  <c r="L33" i="38"/>
  <c r="L37" i="38"/>
  <c r="V42" i="38"/>
  <c r="L45" i="38"/>
  <c r="R19" i="38"/>
  <c r="R21" i="38"/>
  <c r="R23" i="38"/>
  <c r="U23" i="38" s="1"/>
  <c r="R25" i="38"/>
  <c r="U25" i="38" s="1"/>
  <c r="R27" i="38"/>
  <c r="R29" i="38"/>
  <c r="R31" i="38"/>
  <c r="U31" i="38" s="1"/>
  <c r="R33" i="38"/>
  <c r="R35" i="38"/>
  <c r="R37" i="38"/>
  <c r="R39" i="38"/>
  <c r="V39" i="38" s="1"/>
  <c r="R41" i="38"/>
  <c r="R43" i="38"/>
  <c r="R45" i="38"/>
  <c r="V45" i="38" s="1"/>
  <c r="G18" i="38"/>
  <c r="G20" i="38"/>
  <c r="G22" i="38"/>
  <c r="G24" i="38"/>
  <c r="G26" i="38"/>
  <c r="G28" i="38"/>
  <c r="G30" i="38"/>
  <c r="G32" i="38"/>
  <c r="G34" i="38"/>
  <c r="G36" i="38"/>
  <c r="G38" i="38"/>
  <c r="G40" i="38"/>
  <c r="G42" i="38"/>
  <c r="H42" i="38" s="1"/>
  <c r="G44" i="38"/>
  <c r="G46" i="38"/>
  <c r="L31" i="36"/>
  <c r="R48" i="37"/>
  <c r="R46" i="37"/>
  <c r="R44" i="37"/>
  <c r="R42" i="37"/>
  <c r="K42" i="37" s="1"/>
  <c r="R40" i="37"/>
  <c r="R38" i="37"/>
  <c r="R36" i="37"/>
  <c r="R34" i="37"/>
  <c r="R32" i="37"/>
  <c r="R30" i="37"/>
  <c r="R28" i="37"/>
  <c r="R26" i="37"/>
  <c r="R24" i="37"/>
  <c r="R22" i="37"/>
  <c r="R20" i="37"/>
  <c r="R18" i="37"/>
  <c r="R33" i="37"/>
  <c r="R35" i="37"/>
  <c r="R37" i="37"/>
  <c r="R39" i="37"/>
  <c r="R41" i="37"/>
  <c r="R43" i="37"/>
  <c r="R45" i="37"/>
  <c r="R47" i="37"/>
  <c r="G47" i="37"/>
  <c r="G45" i="37"/>
  <c r="G43" i="37"/>
  <c r="G41" i="37"/>
  <c r="G39" i="37"/>
  <c r="G37" i="37"/>
  <c r="G35" i="37"/>
  <c r="G33" i="37"/>
  <c r="G31" i="37"/>
  <c r="G29" i="37"/>
  <c r="G27" i="37"/>
  <c r="G25" i="37"/>
  <c r="G23" i="37"/>
  <c r="G21" i="37"/>
  <c r="G19" i="37"/>
  <c r="G44" i="37"/>
  <c r="K44" i="37" s="1"/>
  <c r="L44" i="37" s="1"/>
  <c r="G42" i="37"/>
  <c r="G48" i="37"/>
  <c r="G46" i="37"/>
  <c r="K46" i="37" s="1"/>
  <c r="G40" i="37"/>
  <c r="K40" i="37" s="1"/>
  <c r="L40" i="37" s="1"/>
  <c r="G38" i="37"/>
  <c r="K38" i="37" s="1"/>
  <c r="L38" i="37" s="1"/>
  <c r="G36" i="37"/>
  <c r="K36" i="37" s="1"/>
  <c r="G34" i="37"/>
  <c r="K34" i="37" s="1"/>
  <c r="L34" i="37" s="1"/>
  <c r="G18" i="37"/>
  <c r="K18" i="37" s="1"/>
  <c r="G20" i="37"/>
  <c r="K20" i="37" s="1"/>
  <c r="L20" i="37" s="1"/>
  <c r="G22" i="37"/>
  <c r="K22" i="37" s="1"/>
  <c r="L22" i="37" s="1"/>
  <c r="T22" i="37" s="1"/>
  <c r="S22" i="37" s="1"/>
  <c r="G24" i="37"/>
  <c r="K24" i="37" s="1"/>
  <c r="L24" i="37" s="1"/>
  <c r="G26" i="37"/>
  <c r="K26" i="37" s="1"/>
  <c r="G28" i="37"/>
  <c r="K28" i="37" s="1"/>
  <c r="G30" i="37"/>
  <c r="K30" i="37" s="1"/>
  <c r="G32" i="37"/>
  <c r="K32" i="37" s="1"/>
  <c r="H18" i="37"/>
  <c r="H20" i="37"/>
  <c r="H22" i="37"/>
  <c r="H24" i="37"/>
  <c r="H26" i="37"/>
  <c r="H28" i="37"/>
  <c r="H30" i="37"/>
  <c r="H32" i="37"/>
  <c r="H34" i="37"/>
  <c r="H36" i="37"/>
  <c r="H38" i="37"/>
  <c r="H40" i="37"/>
  <c r="H42" i="37"/>
  <c r="H44" i="37"/>
  <c r="H46" i="37"/>
  <c r="L25" i="36"/>
  <c r="R47" i="36"/>
  <c r="T47" i="36" s="1"/>
  <c r="S47" i="36" s="1"/>
  <c r="R33" i="36"/>
  <c r="R27" i="36"/>
  <c r="R25" i="36"/>
  <c r="R45" i="36"/>
  <c r="R43" i="36"/>
  <c r="R41" i="36"/>
  <c r="R39" i="36"/>
  <c r="R37" i="36"/>
  <c r="R35" i="36"/>
  <c r="R31" i="36"/>
  <c r="T31" i="36" s="1"/>
  <c r="S31" i="36" s="1"/>
  <c r="R29" i="36"/>
  <c r="R23" i="36"/>
  <c r="T23" i="36" s="1"/>
  <c r="S23" i="36" s="1"/>
  <c r="R21" i="36"/>
  <c r="R48" i="36"/>
  <c r="U48" i="36" s="1"/>
  <c r="R46" i="36"/>
  <c r="R44" i="36"/>
  <c r="R42" i="36"/>
  <c r="K42" i="36" s="1"/>
  <c r="R40" i="36"/>
  <c r="R38" i="36"/>
  <c r="R36" i="36"/>
  <c r="R34" i="36"/>
  <c r="R32" i="36"/>
  <c r="R30" i="36"/>
  <c r="R28" i="36"/>
  <c r="R26" i="36"/>
  <c r="R24" i="36"/>
  <c r="R22" i="36"/>
  <c r="R20" i="36"/>
  <c r="R18" i="36"/>
  <c r="H48" i="36"/>
  <c r="J49" i="36"/>
  <c r="H23" i="36"/>
  <c r="H31" i="36"/>
  <c r="H35" i="36"/>
  <c r="H37" i="36"/>
  <c r="H39" i="36"/>
  <c r="H41" i="36"/>
  <c r="H43" i="36"/>
  <c r="H45" i="36"/>
  <c r="H47" i="36"/>
  <c r="H25" i="36"/>
  <c r="H27" i="36"/>
  <c r="H29" i="36"/>
  <c r="G18" i="36"/>
  <c r="G20" i="36"/>
  <c r="G22" i="36"/>
  <c r="G24" i="36"/>
  <c r="G26" i="36"/>
  <c r="G28" i="36"/>
  <c r="G30" i="36"/>
  <c r="G32" i="36"/>
  <c r="G34" i="36"/>
  <c r="G36" i="36"/>
  <c r="G38" i="36"/>
  <c r="G40" i="36"/>
  <c r="G42" i="36"/>
  <c r="H42" i="36" s="1"/>
  <c r="G44" i="36"/>
  <c r="G46" i="36"/>
  <c r="J49" i="35"/>
  <c r="G47" i="35"/>
  <c r="G45" i="35"/>
  <c r="K45" i="35" s="1"/>
  <c r="L45" i="35" s="1"/>
  <c r="G43" i="35"/>
  <c r="K43" i="35" s="1"/>
  <c r="L43" i="35" s="1"/>
  <c r="G41" i="35"/>
  <c r="K41" i="35" s="1"/>
  <c r="L41" i="35" s="1"/>
  <c r="G39" i="35"/>
  <c r="K39" i="35" s="1"/>
  <c r="L39" i="35" s="1"/>
  <c r="G37" i="35"/>
  <c r="K37" i="35" s="1"/>
  <c r="L37" i="35" s="1"/>
  <c r="G35" i="35"/>
  <c r="K35" i="35" s="1"/>
  <c r="L35" i="35" s="1"/>
  <c r="G33" i="35"/>
  <c r="K33" i="35" s="1"/>
  <c r="L33" i="35" s="1"/>
  <c r="G31" i="35"/>
  <c r="K31" i="35" s="1"/>
  <c r="L31" i="35" s="1"/>
  <c r="G29" i="35"/>
  <c r="K29" i="35" s="1"/>
  <c r="L29" i="35" s="1"/>
  <c r="G27" i="35"/>
  <c r="K27" i="35" s="1"/>
  <c r="L27" i="35" s="1"/>
  <c r="G25" i="35"/>
  <c r="K25" i="35" s="1"/>
  <c r="L25" i="35" s="1"/>
  <c r="G23" i="35"/>
  <c r="K23" i="35" s="1"/>
  <c r="L23" i="35" s="1"/>
  <c r="G21" i="35"/>
  <c r="K21" i="35" s="1"/>
  <c r="L21" i="35" s="1"/>
  <c r="G19" i="35"/>
  <c r="K19" i="35" s="1"/>
  <c r="L19" i="35" s="1"/>
  <c r="G46" i="35"/>
  <c r="K46" i="35" s="1"/>
  <c r="L46" i="35" s="1"/>
  <c r="G44" i="35"/>
  <c r="K44" i="35" s="1"/>
  <c r="L44" i="35" s="1"/>
  <c r="G42" i="35"/>
  <c r="G40" i="35"/>
  <c r="K40" i="35" s="1"/>
  <c r="L40" i="35" s="1"/>
  <c r="G38" i="35"/>
  <c r="K38" i="35" s="1"/>
  <c r="L38" i="35" s="1"/>
  <c r="G36" i="35"/>
  <c r="K36" i="35" s="1"/>
  <c r="L36" i="35" s="1"/>
  <c r="G18" i="35"/>
  <c r="K18" i="35" s="1"/>
  <c r="L18" i="35" s="1"/>
  <c r="G20" i="35"/>
  <c r="K20" i="35" s="1"/>
  <c r="L20" i="35" s="1"/>
  <c r="G22" i="35"/>
  <c r="K22" i="35" s="1"/>
  <c r="L22" i="35" s="1"/>
  <c r="G24" i="35"/>
  <c r="K24" i="35" s="1"/>
  <c r="L24" i="35" s="1"/>
  <c r="G26" i="35"/>
  <c r="K26" i="35" s="1"/>
  <c r="L26" i="35" s="1"/>
  <c r="G28" i="35"/>
  <c r="K28" i="35" s="1"/>
  <c r="L28" i="35" s="1"/>
  <c r="G30" i="35"/>
  <c r="K30" i="35" s="1"/>
  <c r="L30" i="35" s="1"/>
  <c r="G32" i="35"/>
  <c r="K32" i="35" s="1"/>
  <c r="L32" i="35" s="1"/>
  <c r="G34" i="35"/>
  <c r="K34" i="35" s="1"/>
  <c r="L34" i="35" s="1"/>
  <c r="G48" i="35"/>
  <c r="K48" i="35" s="1"/>
  <c r="L48" i="35" s="1"/>
  <c r="H18" i="35"/>
  <c r="R18" i="35"/>
  <c r="H20" i="35"/>
  <c r="R20" i="35"/>
  <c r="U20" i="35" s="1"/>
  <c r="H22" i="35"/>
  <c r="R22" i="35"/>
  <c r="H24" i="35"/>
  <c r="R24" i="35"/>
  <c r="U24" i="35" s="1"/>
  <c r="H26" i="35"/>
  <c r="R26" i="35"/>
  <c r="U26" i="35" s="1"/>
  <c r="H28" i="35"/>
  <c r="R28" i="35"/>
  <c r="U28" i="35" s="1"/>
  <c r="H30" i="35"/>
  <c r="R30" i="35"/>
  <c r="H32" i="35"/>
  <c r="R32" i="35"/>
  <c r="U32" i="35" s="1"/>
  <c r="H34" i="35"/>
  <c r="R34" i="35"/>
  <c r="U34" i="35" s="1"/>
  <c r="H36" i="35"/>
  <c r="R36" i="35"/>
  <c r="U36" i="35" s="1"/>
  <c r="H38" i="35"/>
  <c r="R38" i="35"/>
  <c r="H40" i="35"/>
  <c r="R40" i="35"/>
  <c r="U40" i="35" s="1"/>
  <c r="H42" i="35"/>
  <c r="R42" i="35"/>
  <c r="K42" i="35" s="1"/>
  <c r="H44" i="35"/>
  <c r="R44" i="35"/>
  <c r="U44" i="35" s="1"/>
  <c r="H46" i="35"/>
  <c r="R46" i="35"/>
  <c r="H48" i="35"/>
  <c r="R48" i="35"/>
  <c r="U48" i="35" s="1"/>
  <c r="H19" i="35"/>
  <c r="R19" i="35"/>
  <c r="H21" i="35"/>
  <c r="R21" i="35"/>
  <c r="H23" i="35"/>
  <c r="R23" i="35"/>
  <c r="T23" i="35" s="1"/>
  <c r="S23" i="35" s="1"/>
  <c r="H25" i="35"/>
  <c r="R25" i="35"/>
  <c r="H27" i="35"/>
  <c r="R27" i="35"/>
  <c r="H29" i="35"/>
  <c r="R29" i="35"/>
  <c r="H31" i="35"/>
  <c r="R31" i="35"/>
  <c r="H33" i="35"/>
  <c r="R33" i="35"/>
  <c r="H35" i="35"/>
  <c r="R35" i="35"/>
  <c r="H37" i="35"/>
  <c r="R37" i="35"/>
  <c r="H39" i="35"/>
  <c r="R39" i="35"/>
  <c r="T39" i="35" s="1"/>
  <c r="S39" i="35" s="1"/>
  <c r="H41" i="35"/>
  <c r="R41" i="35"/>
  <c r="H43" i="35"/>
  <c r="R43" i="35"/>
  <c r="H45" i="35"/>
  <c r="R45" i="35"/>
  <c r="J49" i="33"/>
  <c r="L25" i="34"/>
  <c r="J49" i="34"/>
  <c r="L39" i="34"/>
  <c r="L35" i="34"/>
  <c r="L45" i="34"/>
  <c r="H47" i="34"/>
  <c r="H45" i="34"/>
  <c r="H43" i="34"/>
  <c r="H41" i="34"/>
  <c r="H39" i="34"/>
  <c r="H37" i="34"/>
  <c r="H35" i="34"/>
  <c r="H33" i="34"/>
  <c r="H31" i="34"/>
  <c r="H29" i="34"/>
  <c r="H27" i="34"/>
  <c r="H25" i="34"/>
  <c r="H23" i="34"/>
  <c r="H21" i="34"/>
  <c r="H19" i="34"/>
  <c r="L37" i="34"/>
  <c r="U47" i="34"/>
  <c r="L47" i="34"/>
  <c r="T47" i="34" s="1"/>
  <c r="S47" i="34" s="1"/>
  <c r="V47" i="34"/>
  <c r="L33" i="34"/>
  <c r="L41" i="34"/>
  <c r="H48" i="34"/>
  <c r="R19" i="34"/>
  <c r="R21" i="34"/>
  <c r="U21" i="34" s="1"/>
  <c r="R23" i="34"/>
  <c r="R25" i="34"/>
  <c r="U25" i="34" s="1"/>
  <c r="R27" i="34"/>
  <c r="R29" i="34"/>
  <c r="R31" i="34"/>
  <c r="U31" i="34" s="1"/>
  <c r="R33" i="34"/>
  <c r="R35" i="34"/>
  <c r="R37" i="34"/>
  <c r="V37" i="34" s="1"/>
  <c r="R39" i="34"/>
  <c r="R41" i="34"/>
  <c r="R43" i="34"/>
  <c r="R45" i="34"/>
  <c r="V45" i="34" s="1"/>
  <c r="G18" i="34"/>
  <c r="G20" i="34"/>
  <c r="G22" i="34"/>
  <c r="G24" i="34"/>
  <c r="G26" i="34"/>
  <c r="G28" i="34"/>
  <c r="G30" i="34"/>
  <c r="G32" i="34"/>
  <c r="G34" i="34"/>
  <c r="G36" i="34"/>
  <c r="G38" i="34"/>
  <c r="G40" i="34"/>
  <c r="G42" i="34"/>
  <c r="H42" i="34" s="1"/>
  <c r="G44" i="34"/>
  <c r="G46" i="34"/>
  <c r="G46" i="33"/>
  <c r="K46" i="33" s="1"/>
  <c r="L46" i="33" s="1"/>
  <c r="G42" i="33"/>
  <c r="G40" i="33"/>
  <c r="K40" i="33" s="1"/>
  <c r="L40" i="33" s="1"/>
  <c r="G34" i="33"/>
  <c r="K34" i="33" s="1"/>
  <c r="L34" i="33" s="1"/>
  <c r="G30" i="33"/>
  <c r="K30" i="33" s="1"/>
  <c r="L30" i="33" s="1"/>
  <c r="G47" i="33"/>
  <c r="G45" i="33"/>
  <c r="K45" i="33" s="1"/>
  <c r="L45" i="33" s="1"/>
  <c r="G43" i="33"/>
  <c r="K43" i="33" s="1"/>
  <c r="L43" i="33" s="1"/>
  <c r="G41" i="33"/>
  <c r="K41" i="33" s="1"/>
  <c r="L41" i="33" s="1"/>
  <c r="G39" i="33"/>
  <c r="K39" i="33" s="1"/>
  <c r="L39" i="33" s="1"/>
  <c r="G37" i="33"/>
  <c r="K37" i="33" s="1"/>
  <c r="L37" i="33" s="1"/>
  <c r="G35" i="33"/>
  <c r="K35" i="33" s="1"/>
  <c r="L35" i="33" s="1"/>
  <c r="G33" i="33"/>
  <c r="K33" i="33" s="1"/>
  <c r="L33" i="33" s="1"/>
  <c r="G31" i="33"/>
  <c r="K31" i="33" s="1"/>
  <c r="L31" i="33" s="1"/>
  <c r="G29" i="33"/>
  <c r="K29" i="33" s="1"/>
  <c r="L29" i="33" s="1"/>
  <c r="G27" i="33"/>
  <c r="K27" i="33" s="1"/>
  <c r="L27" i="33" s="1"/>
  <c r="G25" i="33"/>
  <c r="K25" i="33" s="1"/>
  <c r="L25" i="33" s="1"/>
  <c r="G23" i="33"/>
  <c r="K23" i="33" s="1"/>
  <c r="L23" i="33" s="1"/>
  <c r="G21" i="33"/>
  <c r="K21" i="33" s="1"/>
  <c r="L21" i="33" s="1"/>
  <c r="G19" i="33"/>
  <c r="K19" i="33" s="1"/>
  <c r="L19" i="33" s="1"/>
  <c r="G48" i="33"/>
  <c r="K48" i="33" s="1"/>
  <c r="L48" i="33" s="1"/>
  <c r="G44" i="33"/>
  <c r="K44" i="33" s="1"/>
  <c r="L44" i="33" s="1"/>
  <c r="G38" i="33"/>
  <c r="K38" i="33" s="1"/>
  <c r="L38" i="33" s="1"/>
  <c r="G36" i="33"/>
  <c r="K36" i="33" s="1"/>
  <c r="L36" i="33" s="1"/>
  <c r="G32" i="33"/>
  <c r="K32" i="33" s="1"/>
  <c r="L32" i="33" s="1"/>
  <c r="G18" i="33"/>
  <c r="K18" i="33" s="1"/>
  <c r="L18" i="33" s="1"/>
  <c r="G20" i="33"/>
  <c r="K20" i="33" s="1"/>
  <c r="L20" i="33" s="1"/>
  <c r="G22" i="33"/>
  <c r="K22" i="33" s="1"/>
  <c r="L22" i="33" s="1"/>
  <c r="G24" i="33"/>
  <c r="K24" i="33" s="1"/>
  <c r="L24" i="33" s="1"/>
  <c r="G26" i="33"/>
  <c r="K26" i="33" s="1"/>
  <c r="L26" i="33" s="1"/>
  <c r="G28" i="33"/>
  <c r="K28" i="33" s="1"/>
  <c r="L28" i="33" s="1"/>
  <c r="H18" i="33"/>
  <c r="R18" i="33"/>
  <c r="T18" i="33" s="1"/>
  <c r="V18" i="33"/>
  <c r="H20" i="33"/>
  <c r="R20" i="33"/>
  <c r="U20" i="33" s="1"/>
  <c r="H22" i="33"/>
  <c r="R22" i="33"/>
  <c r="H24" i="33"/>
  <c r="R24" i="33"/>
  <c r="H26" i="33"/>
  <c r="R26" i="33"/>
  <c r="U26" i="33" s="1"/>
  <c r="H28" i="33"/>
  <c r="R28" i="33"/>
  <c r="U28" i="33" s="1"/>
  <c r="H30" i="33"/>
  <c r="R30" i="33"/>
  <c r="H32" i="33"/>
  <c r="R32" i="33"/>
  <c r="H34" i="33"/>
  <c r="R34" i="33"/>
  <c r="H36" i="33"/>
  <c r="R36" i="33"/>
  <c r="U36" i="33" s="1"/>
  <c r="H38" i="33"/>
  <c r="R38" i="33"/>
  <c r="U38" i="33" s="1"/>
  <c r="H40" i="33"/>
  <c r="R40" i="33"/>
  <c r="U40" i="33" s="1"/>
  <c r="H42" i="33"/>
  <c r="R42" i="33"/>
  <c r="K42" i="33" s="1"/>
  <c r="H44" i="33"/>
  <c r="R44" i="33"/>
  <c r="U44" i="33" s="1"/>
  <c r="H46" i="33"/>
  <c r="R46" i="33"/>
  <c r="H48" i="33"/>
  <c r="R48" i="33"/>
  <c r="H19" i="33"/>
  <c r="R19" i="33"/>
  <c r="H21" i="33"/>
  <c r="R21" i="33"/>
  <c r="H23" i="33"/>
  <c r="R23" i="33"/>
  <c r="H25" i="33"/>
  <c r="R25" i="33"/>
  <c r="H27" i="33"/>
  <c r="R27" i="33"/>
  <c r="H29" i="33"/>
  <c r="R29" i="33"/>
  <c r="T29" i="33" s="1"/>
  <c r="S29" i="33" s="1"/>
  <c r="H31" i="33"/>
  <c r="R31" i="33"/>
  <c r="H33" i="33"/>
  <c r="R33" i="33"/>
  <c r="H35" i="33"/>
  <c r="R35" i="33"/>
  <c r="H37" i="33"/>
  <c r="R37" i="33"/>
  <c r="H39" i="33"/>
  <c r="R39" i="33"/>
  <c r="T39" i="33" s="1"/>
  <c r="S39" i="33" s="1"/>
  <c r="H41" i="33"/>
  <c r="R41" i="33"/>
  <c r="H43" i="33"/>
  <c r="R43" i="33"/>
  <c r="H45" i="33"/>
  <c r="R45" i="33"/>
  <c r="T45" i="33" s="1"/>
  <c r="S45" i="33" s="1"/>
  <c r="H47" i="32"/>
  <c r="H45" i="32"/>
  <c r="H43" i="32"/>
  <c r="H41" i="32"/>
  <c r="H39" i="32"/>
  <c r="H37" i="32"/>
  <c r="H35" i="32"/>
  <c r="H33" i="32"/>
  <c r="H31" i="32"/>
  <c r="H29" i="32"/>
  <c r="H27" i="32"/>
  <c r="H25" i="32"/>
  <c r="H23" i="32"/>
  <c r="H21" i="32"/>
  <c r="H19" i="32"/>
  <c r="L35" i="32"/>
  <c r="L45" i="32"/>
  <c r="L37" i="32"/>
  <c r="U47" i="32"/>
  <c r="V47" i="32"/>
  <c r="L47" i="32"/>
  <c r="T47" i="32" s="1"/>
  <c r="S47" i="32" s="1"/>
  <c r="L31" i="32"/>
  <c r="L39" i="32"/>
  <c r="J49" i="32"/>
  <c r="L21" i="32"/>
  <c r="L23" i="32"/>
  <c r="L25" i="32"/>
  <c r="L29" i="32"/>
  <c r="L41" i="32"/>
  <c r="H48" i="32"/>
  <c r="R19" i="32"/>
  <c r="U19" i="32" s="1"/>
  <c r="R21" i="32"/>
  <c r="U21" i="32" s="1"/>
  <c r="R23" i="32"/>
  <c r="R25" i="32"/>
  <c r="R27" i="32"/>
  <c r="U27" i="32" s="1"/>
  <c r="R29" i="32"/>
  <c r="U29" i="32" s="1"/>
  <c r="R31" i="32"/>
  <c r="R33" i="32"/>
  <c r="R35" i="32"/>
  <c r="V35" i="32" s="1"/>
  <c r="R37" i="32"/>
  <c r="U37" i="32" s="1"/>
  <c r="R39" i="32"/>
  <c r="V39" i="32" s="1"/>
  <c r="R41" i="32"/>
  <c r="R43" i="32"/>
  <c r="U43" i="32" s="1"/>
  <c r="R45" i="32"/>
  <c r="V45" i="32" s="1"/>
  <c r="G18" i="32"/>
  <c r="G20" i="32"/>
  <c r="G22" i="32"/>
  <c r="G24" i="32"/>
  <c r="G26" i="32"/>
  <c r="G28" i="32"/>
  <c r="G30" i="32"/>
  <c r="G32" i="32"/>
  <c r="G34" i="32"/>
  <c r="G36" i="32"/>
  <c r="G38" i="32"/>
  <c r="G40" i="32"/>
  <c r="G42" i="32"/>
  <c r="H42" i="32" s="1"/>
  <c r="G44" i="32"/>
  <c r="G46" i="32"/>
  <c r="V30" i="31"/>
  <c r="L30" i="31"/>
  <c r="T30" i="31" s="1"/>
  <c r="S30" i="31" s="1"/>
  <c r="J49" i="31"/>
  <c r="G47" i="31"/>
  <c r="G45" i="31"/>
  <c r="K45" i="31" s="1"/>
  <c r="L45" i="31" s="1"/>
  <c r="G43" i="31"/>
  <c r="K43" i="31" s="1"/>
  <c r="L43" i="31" s="1"/>
  <c r="G41" i="31"/>
  <c r="K41" i="31" s="1"/>
  <c r="L41" i="31" s="1"/>
  <c r="G39" i="31"/>
  <c r="K39" i="31" s="1"/>
  <c r="L39" i="31" s="1"/>
  <c r="G37" i="31"/>
  <c r="K37" i="31" s="1"/>
  <c r="L37" i="31" s="1"/>
  <c r="G35" i="31"/>
  <c r="K35" i="31" s="1"/>
  <c r="L35" i="31" s="1"/>
  <c r="G33" i="31"/>
  <c r="K33" i="31" s="1"/>
  <c r="L33" i="31" s="1"/>
  <c r="G31" i="31"/>
  <c r="K31" i="31" s="1"/>
  <c r="L31" i="31" s="1"/>
  <c r="G29" i="31"/>
  <c r="K29" i="31" s="1"/>
  <c r="L29" i="31" s="1"/>
  <c r="G27" i="31"/>
  <c r="K27" i="31" s="1"/>
  <c r="G25" i="31"/>
  <c r="K25" i="31" s="1"/>
  <c r="G23" i="31"/>
  <c r="K23" i="31" s="1"/>
  <c r="G21" i="31"/>
  <c r="K21" i="31" s="1"/>
  <c r="L21" i="31" s="1"/>
  <c r="G19" i="31"/>
  <c r="K19" i="31" s="1"/>
  <c r="G18" i="31"/>
  <c r="K18" i="31" s="1"/>
  <c r="L19" i="31"/>
  <c r="G20" i="31"/>
  <c r="K20" i="31" s="1"/>
  <c r="G22" i="31"/>
  <c r="K22" i="31" s="1"/>
  <c r="L23" i="31"/>
  <c r="G24" i="31"/>
  <c r="K24" i="31" s="1"/>
  <c r="L25" i="31"/>
  <c r="G26" i="31"/>
  <c r="K26" i="31" s="1"/>
  <c r="L27" i="31"/>
  <c r="G28" i="31"/>
  <c r="K28" i="31" s="1"/>
  <c r="G34" i="31"/>
  <c r="K34" i="31" s="1"/>
  <c r="G42" i="31"/>
  <c r="U42" i="31"/>
  <c r="G44" i="31"/>
  <c r="K44" i="31" s="1"/>
  <c r="H44" i="31"/>
  <c r="H42" i="31"/>
  <c r="H30" i="31"/>
  <c r="H48" i="31"/>
  <c r="H40" i="31"/>
  <c r="H38" i="31"/>
  <c r="H34" i="31"/>
  <c r="H32" i="31"/>
  <c r="H18" i="31"/>
  <c r="H20" i="31"/>
  <c r="H22" i="31"/>
  <c r="H24" i="31"/>
  <c r="H26" i="31"/>
  <c r="H28" i="31"/>
  <c r="G36" i="31"/>
  <c r="G46" i="31"/>
  <c r="H19" i="31"/>
  <c r="R19" i="31"/>
  <c r="H21" i="31"/>
  <c r="R21" i="31"/>
  <c r="U21" i="31" s="1"/>
  <c r="H23" i="31"/>
  <c r="R23" i="31"/>
  <c r="H25" i="31"/>
  <c r="R25" i="31"/>
  <c r="V25" i="31" s="1"/>
  <c r="H27" i="31"/>
  <c r="R27" i="31"/>
  <c r="H29" i="31"/>
  <c r="R29" i="31"/>
  <c r="V29" i="31" s="1"/>
  <c r="H31" i="31"/>
  <c r="R31" i="31"/>
  <c r="H33" i="31"/>
  <c r="R33" i="31"/>
  <c r="H35" i="31"/>
  <c r="R35" i="31"/>
  <c r="H37" i="31"/>
  <c r="R37" i="31"/>
  <c r="V37" i="31" s="1"/>
  <c r="H39" i="31"/>
  <c r="R39" i="31"/>
  <c r="H41" i="31"/>
  <c r="R41" i="31"/>
  <c r="H43" i="31"/>
  <c r="R43" i="31"/>
  <c r="H45" i="31"/>
  <c r="R45" i="31"/>
  <c r="J49" i="30"/>
  <c r="U42" i="30"/>
  <c r="L42" i="30"/>
  <c r="T42" i="30" s="1"/>
  <c r="S42" i="30" s="1"/>
  <c r="V42" i="30"/>
  <c r="H48" i="30"/>
  <c r="G19" i="30"/>
  <c r="G21" i="30"/>
  <c r="G23" i="30"/>
  <c r="G25" i="30"/>
  <c r="G27" i="30"/>
  <c r="K27" i="30" s="1"/>
  <c r="L27" i="30" s="1"/>
  <c r="G29" i="30"/>
  <c r="K29" i="30" s="1"/>
  <c r="L29" i="30" s="1"/>
  <c r="G31" i="30"/>
  <c r="K31" i="30" s="1"/>
  <c r="L31" i="30" s="1"/>
  <c r="G33" i="30"/>
  <c r="K33" i="30" s="1"/>
  <c r="L33" i="30" s="1"/>
  <c r="G35" i="30"/>
  <c r="K35" i="30" s="1"/>
  <c r="L35" i="30" s="1"/>
  <c r="G37" i="30"/>
  <c r="K37" i="30" s="1"/>
  <c r="L37" i="30" s="1"/>
  <c r="G39" i="30"/>
  <c r="K39" i="30" s="1"/>
  <c r="L39" i="30" s="1"/>
  <c r="G41" i="30"/>
  <c r="K41" i="30" s="1"/>
  <c r="L41" i="30" s="1"/>
  <c r="G43" i="30"/>
  <c r="K43" i="30" s="1"/>
  <c r="L43" i="30" s="1"/>
  <c r="G45" i="30"/>
  <c r="K45" i="30" s="1"/>
  <c r="L45" i="30" s="1"/>
  <c r="G47" i="30"/>
  <c r="R19" i="30"/>
  <c r="R21" i="30"/>
  <c r="R23" i="30"/>
  <c r="R25" i="30"/>
  <c r="H27" i="30"/>
  <c r="R27" i="30"/>
  <c r="V27" i="30" s="1"/>
  <c r="H29" i="30"/>
  <c r="R29" i="30"/>
  <c r="H31" i="30"/>
  <c r="R31" i="30"/>
  <c r="V31" i="30" s="1"/>
  <c r="H33" i="30"/>
  <c r="R33" i="30"/>
  <c r="U33" i="30" s="1"/>
  <c r="H35" i="30"/>
  <c r="R35" i="30"/>
  <c r="H37" i="30"/>
  <c r="R37" i="30"/>
  <c r="H39" i="30"/>
  <c r="R39" i="30"/>
  <c r="H41" i="30"/>
  <c r="R41" i="30"/>
  <c r="T41" i="30" s="1"/>
  <c r="S41" i="30" s="1"/>
  <c r="H43" i="30"/>
  <c r="R43" i="30"/>
  <c r="H45" i="30"/>
  <c r="R45" i="30"/>
  <c r="G18" i="30"/>
  <c r="G20" i="30"/>
  <c r="G22" i="30"/>
  <c r="G24" i="30"/>
  <c r="G26" i="30"/>
  <c r="G28" i="30"/>
  <c r="G30" i="30"/>
  <c r="G32" i="30"/>
  <c r="G34" i="30"/>
  <c r="G36" i="30"/>
  <c r="G38" i="30"/>
  <c r="G40" i="30"/>
  <c r="G42" i="30"/>
  <c r="H42" i="30" s="1"/>
  <c r="G44" i="30"/>
  <c r="G46" i="30"/>
  <c r="J49" i="28"/>
  <c r="R31" i="29"/>
  <c r="R33" i="29"/>
  <c r="R35" i="29"/>
  <c r="H48" i="29"/>
  <c r="R45" i="29"/>
  <c r="R43" i="29"/>
  <c r="R41" i="29"/>
  <c r="R39" i="29"/>
  <c r="R47" i="29"/>
  <c r="R48" i="29"/>
  <c r="U48" i="29" s="1"/>
  <c r="R18" i="29"/>
  <c r="R20" i="29"/>
  <c r="R22" i="29"/>
  <c r="R24" i="29"/>
  <c r="R26" i="29"/>
  <c r="R28" i="29"/>
  <c r="R30" i="29"/>
  <c r="R32" i="29"/>
  <c r="R34" i="29"/>
  <c r="R36" i="29"/>
  <c r="R38" i="29"/>
  <c r="R42" i="29"/>
  <c r="K42" i="29" s="1"/>
  <c r="R44" i="29"/>
  <c r="R46" i="29"/>
  <c r="V48" i="29"/>
  <c r="G19" i="29"/>
  <c r="G21" i="29"/>
  <c r="G23" i="29"/>
  <c r="G25" i="29"/>
  <c r="G27" i="29"/>
  <c r="G29" i="29"/>
  <c r="G31" i="29"/>
  <c r="G33" i="29"/>
  <c r="G35" i="29"/>
  <c r="G37" i="29"/>
  <c r="G39" i="29"/>
  <c r="G41" i="29"/>
  <c r="G43" i="29"/>
  <c r="G45" i="29"/>
  <c r="G47" i="29"/>
  <c r="G18" i="29"/>
  <c r="G20" i="29"/>
  <c r="G22" i="29"/>
  <c r="G24" i="29"/>
  <c r="G26" i="29"/>
  <c r="G28" i="29"/>
  <c r="G30" i="29"/>
  <c r="G32" i="29"/>
  <c r="G34" i="29"/>
  <c r="G36" i="29"/>
  <c r="G38" i="29"/>
  <c r="G40" i="29"/>
  <c r="G42" i="29"/>
  <c r="H42" i="29" s="1"/>
  <c r="G44" i="29"/>
  <c r="G46" i="29"/>
  <c r="R18" i="28"/>
  <c r="R20" i="28"/>
  <c r="R22" i="28"/>
  <c r="R24" i="28"/>
  <c r="R26" i="28"/>
  <c r="R28" i="28"/>
  <c r="R30" i="28"/>
  <c r="R32" i="28"/>
  <c r="R34" i="28"/>
  <c r="R36" i="28"/>
  <c r="R38" i="28"/>
  <c r="R40" i="28"/>
  <c r="R42" i="28"/>
  <c r="K42" i="28" s="1"/>
  <c r="R44" i="28"/>
  <c r="R46" i="28"/>
  <c r="H48" i="28"/>
  <c r="R48" i="28"/>
  <c r="U48" i="28" s="1"/>
  <c r="V48" i="28"/>
  <c r="G19" i="28"/>
  <c r="K19" i="28" s="1"/>
  <c r="L19" i="28" s="1"/>
  <c r="G21" i="28"/>
  <c r="K21" i="28" s="1"/>
  <c r="L21" i="28" s="1"/>
  <c r="G23" i="28"/>
  <c r="K23" i="28" s="1"/>
  <c r="L23" i="28" s="1"/>
  <c r="G25" i="28"/>
  <c r="K25" i="28" s="1"/>
  <c r="L25" i="28" s="1"/>
  <c r="G27" i="28"/>
  <c r="K27" i="28" s="1"/>
  <c r="L27" i="28" s="1"/>
  <c r="G29" i="28"/>
  <c r="K29" i="28" s="1"/>
  <c r="L29" i="28" s="1"/>
  <c r="G31" i="28"/>
  <c r="K31" i="28" s="1"/>
  <c r="L31" i="28" s="1"/>
  <c r="G33" i="28"/>
  <c r="K33" i="28" s="1"/>
  <c r="L33" i="28" s="1"/>
  <c r="G35" i="28"/>
  <c r="K35" i="28" s="1"/>
  <c r="L35" i="28" s="1"/>
  <c r="G37" i="28"/>
  <c r="K37" i="28" s="1"/>
  <c r="L37" i="28" s="1"/>
  <c r="G39" i="28"/>
  <c r="K39" i="28" s="1"/>
  <c r="L39" i="28" s="1"/>
  <c r="G41" i="28"/>
  <c r="K41" i="28" s="1"/>
  <c r="L41" i="28" s="1"/>
  <c r="G43" i="28"/>
  <c r="K43" i="28" s="1"/>
  <c r="L43" i="28" s="1"/>
  <c r="G45" i="28"/>
  <c r="K45" i="28" s="1"/>
  <c r="L45" i="28" s="1"/>
  <c r="G47" i="28"/>
  <c r="H19" i="28"/>
  <c r="R19" i="28"/>
  <c r="T19" i="28" s="1"/>
  <c r="S19" i="28" s="1"/>
  <c r="H21" i="28"/>
  <c r="R21" i="28"/>
  <c r="T21" i="28" s="1"/>
  <c r="S21" i="28" s="1"/>
  <c r="H23" i="28"/>
  <c r="R23" i="28"/>
  <c r="H25" i="28"/>
  <c r="R25" i="28"/>
  <c r="H27" i="28"/>
  <c r="R27" i="28"/>
  <c r="V27" i="28" s="1"/>
  <c r="H29" i="28"/>
  <c r="R29" i="28"/>
  <c r="V29" i="28" s="1"/>
  <c r="H31" i="28"/>
  <c r="R31" i="28"/>
  <c r="H33" i="28"/>
  <c r="R33" i="28"/>
  <c r="H35" i="28"/>
  <c r="R35" i="28"/>
  <c r="H37" i="28"/>
  <c r="R37" i="28"/>
  <c r="U37" i="28" s="1"/>
  <c r="H39" i="28"/>
  <c r="R39" i="28"/>
  <c r="H41" i="28"/>
  <c r="R41" i="28"/>
  <c r="H43" i="28"/>
  <c r="R43" i="28"/>
  <c r="H45" i="28"/>
  <c r="R45" i="28"/>
  <c r="T45" i="28" s="1"/>
  <c r="S45" i="28" s="1"/>
  <c r="G18" i="28"/>
  <c r="G20" i="28"/>
  <c r="G22" i="28"/>
  <c r="G24" i="28"/>
  <c r="G26" i="28"/>
  <c r="G28" i="28"/>
  <c r="G30" i="28"/>
  <c r="G32" i="28"/>
  <c r="G34" i="28"/>
  <c r="G36" i="28"/>
  <c r="G38" i="28"/>
  <c r="G40" i="28"/>
  <c r="G42" i="28"/>
  <c r="H42" i="28" s="1"/>
  <c r="G44" i="28"/>
  <c r="G46" i="28"/>
  <c r="L48" i="28"/>
  <c r="G47" i="27"/>
  <c r="G45" i="27"/>
  <c r="G43" i="27"/>
  <c r="G41" i="27"/>
  <c r="G39" i="27"/>
  <c r="G37" i="27"/>
  <c r="G35" i="27"/>
  <c r="G33" i="27"/>
  <c r="G31" i="27"/>
  <c r="G29" i="27"/>
  <c r="G27" i="27"/>
  <c r="G25" i="27"/>
  <c r="G23" i="27"/>
  <c r="G21" i="27"/>
  <c r="G19" i="27"/>
  <c r="G48" i="27"/>
  <c r="G46" i="27"/>
  <c r="K46" i="27" s="1"/>
  <c r="G44" i="27"/>
  <c r="K44" i="27" s="1"/>
  <c r="G42" i="27"/>
  <c r="G40" i="27"/>
  <c r="K40" i="27" s="1"/>
  <c r="G18" i="27"/>
  <c r="K18" i="27" s="1"/>
  <c r="G20" i="27"/>
  <c r="G22" i="27"/>
  <c r="K22" i="27" s="1"/>
  <c r="L22" i="27" s="1"/>
  <c r="G24" i="27"/>
  <c r="K24" i="27" s="1"/>
  <c r="G26" i="27"/>
  <c r="K26" i="27" s="1"/>
  <c r="L26" i="27" s="1"/>
  <c r="G28" i="27"/>
  <c r="K28" i="27" s="1"/>
  <c r="G30" i="27"/>
  <c r="K30" i="27" s="1"/>
  <c r="L30" i="27" s="1"/>
  <c r="T30" i="27" s="1"/>
  <c r="S30" i="27" s="1"/>
  <c r="G32" i="27"/>
  <c r="K32" i="27" s="1"/>
  <c r="L32" i="27" s="1"/>
  <c r="G34" i="27"/>
  <c r="K34" i="27" s="1"/>
  <c r="L34" i="27" s="1"/>
  <c r="G36" i="27"/>
  <c r="K36" i="27" s="1"/>
  <c r="L36" i="27" s="1"/>
  <c r="G38" i="27"/>
  <c r="K38" i="27" s="1"/>
  <c r="L38" i="27" s="1"/>
  <c r="L40" i="27"/>
  <c r="L44" i="27"/>
  <c r="L46" i="27"/>
  <c r="R48" i="27"/>
  <c r="R46" i="27"/>
  <c r="R44" i="27"/>
  <c r="U44" i="27" s="1"/>
  <c r="R42" i="27"/>
  <c r="K42" i="27" s="1"/>
  <c r="R40" i="27"/>
  <c r="U40" i="27" s="1"/>
  <c r="R38" i="27"/>
  <c r="R36" i="27"/>
  <c r="R34" i="27"/>
  <c r="U34" i="27" s="1"/>
  <c r="R32" i="27"/>
  <c r="U32" i="27" s="1"/>
  <c r="R30" i="27"/>
  <c r="R28" i="27"/>
  <c r="U28" i="27" s="1"/>
  <c r="R26" i="27"/>
  <c r="V26" i="27" s="1"/>
  <c r="R24" i="27"/>
  <c r="U24" i="27" s="1"/>
  <c r="R22" i="27"/>
  <c r="R20" i="27"/>
  <c r="R18" i="27"/>
  <c r="U18" i="27" s="1"/>
  <c r="L18" i="27"/>
  <c r="L24" i="27"/>
  <c r="L28" i="27"/>
  <c r="J49" i="27"/>
  <c r="R19" i="27"/>
  <c r="R21" i="27"/>
  <c r="R23" i="27"/>
  <c r="R25" i="27"/>
  <c r="R27" i="27"/>
  <c r="R29" i="27"/>
  <c r="R31" i="27"/>
  <c r="R33" i="27"/>
  <c r="R35" i="27"/>
  <c r="R37" i="27"/>
  <c r="R39" i="27"/>
  <c r="R41" i="27"/>
  <c r="R43" i="27"/>
  <c r="R45" i="27"/>
  <c r="R47" i="27"/>
  <c r="V36" i="27"/>
  <c r="H18" i="27"/>
  <c r="H22" i="27"/>
  <c r="H24" i="27"/>
  <c r="H26" i="27"/>
  <c r="H28" i="27"/>
  <c r="H30" i="27"/>
  <c r="H32" i="27"/>
  <c r="H34" i="27"/>
  <c r="H36" i="27"/>
  <c r="H38" i="27"/>
  <c r="H40" i="27"/>
  <c r="H42" i="27"/>
  <c r="H44" i="27"/>
  <c r="H46" i="27"/>
  <c r="R21" i="9"/>
  <c r="R25" i="9"/>
  <c r="R29" i="9"/>
  <c r="R33" i="9"/>
  <c r="R20" i="14"/>
  <c r="G23" i="14"/>
  <c r="K23" i="14" s="1"/>
  <c r="R28" i="14"/>
  <c r="G31" i="14"/>
  <c r="K31" i="14" s="1"/>
  <c r="L31" i="14" s="1"/>
  <c r="R36" i="14"/>
  <c r="R42" i="14"/>
  <c r="K42" i="14" s="1"/>
  <c r="R44" i="14"/>
  <c r="R48" i="14"/>
  <c r="V48" i="14" s="1"/>
  <c r="R18" i="14"/>
  <c r="R26" i="14"/>
  <c r="R34" i="14"/>
  <c r="G37" i="14"/>
  <c r="K37" i="14" s="1"/>
  <c r="L37" i="14" s="1"/>
  <c r="R40" i="14"/>
  <c r="G45" i="14"/>
  <c r="K45" i="14" s="1"/>
  <c r="L42" i="14"/>
  <c r="T42" i="14" s="1"/>
  <c r="S42" i="14" s="1"/>
  <c r="U48" i="14"/>
  <c r="G19" i="14"/>
  <c r="K19" i="14" s="1"/>
  <c r="L19" i="14" s="1"/>
  <c r="R24" i="14"/>
  <c r="G27" i="14"/>
  <c r="K27" i="14" s="1"/>
  <c r="V27" i="14" s="1"/>
  <c r="R32" i="14"/>
  <c r="G35" i="14"/>
  <c r="K35" i="14" s="1"/>
  <c r="R38" i="14"/>
  <c r="G43" i="14"/>
  <c r="K43" i="14" s="1"/>
  <c r="R46" i="14"/>
  <c r="L48" i="14"/>
  <c r="T48" i="14" s="1"/>
  <c r="S48" i="14" s="1"/>
  <c r="L29" i="14"/>
  <c r="L29" i="15"/>
  <c r="L27" i="15"/>
  <c r="R24" i="21"/>
  <c r="R30" i="21"/>
  <c r="G41" i="21"/>
  <c r="K41" i="21" s="1"/>
  <c r="R22" i="21"/>
  <c r="G25" i="21"/>
  <c r="K25" i="21" s="1"/>
  <c r="G31" i="21"/>
  <c r="K31" i="21" s="1"/>
  <c r="L31" i="21" s="1"/>
  <c r="G33" i="21"/>
  <c r="K33" i="21" s="1"/>
  <c r="R36" i="21"/>
  <c r="R42" i="21"/>
  <c r="K42" i="21" s="1"/>
  <c r="L42" i="21" s="1"/>
  <c r="T42" i="21" s="1"/>
  <c r="S42" i="21" s="1"/>
  <c r="R44" i="21"/>
  <c r="R48" i="21"/>
  <c r="V48" i="21" s="1"/>
  <c r="G19" i="21"/>
  <c r="K19" i="21" s="1"/>
  <c r="G27" i="21"/>
  <c r="K27" i="21" s="1"/>
  <c r="L27" i="21" s="1"/>
  <c r="G39" i="21"/>
  <c r="K39" i="21" s="1"/>
  <c r="L39" i="21" s="1"/>
  <c r="G47" i="21"/>
  <c r="K47" i="21" s="1"/>
  <c r="R20" i="21"/>
  <c r="G23" i="21"/>
  <c r="K23" i="21" s="1"/>
  <c r="L23" i="21" s="1"/>
  <c r="R28" i="21"/>
  <c r="G37" i="21"/>
  <c r="K37" i="21" s="1"/>
  <c r="R40" i="21"/>
  <c r="G45" i="21"/>
  <c r="K45" i="21" s="1"/>
  <c r="L45" i="21" s="1"/>
  <c r="G35" i="21"/>
  <c r="K35" i="21" s="1"/>
  <c r="R18" i="21"/>
  <c r="G21" i="21"/>
  <c r="K21" i="21" s="1"/>
  <c r="L21" i="21" s="1"/>
  <c r="R26" i="21"/>
  <c r="G29" i="21"/>
  <c r="K29" i="21" s="1"/>
  <c r="R32" i="21"/>
  <c r="R34" i="21"/>
  <c r="R38" i="21"/>
  <c r="G43" i="21"/>
  <c r="K43" i="21" s="1"/>
  <c r="R46" i="21"/>
  <c r="L48" i="21"/>
  <c r="T48" i="21" s="1"/>
  <c r="S48" i="21" s="1"/>
  <c r="L23" i="22"/>
  <c r="V48" i="22"/>
  <c r="K42" i="22"/>
  <c r="L48" i="22"/>
  <c r="T48" i="22" s="1"/>
  <c r="S48" i="22" s="1"/>
  <c r="R18" i="24"/>
  <c r="R26" i="24"/>
  <c r="G29" i="24"/>
  <c r="K29" i="24" s="1"/>
  <c r="L29" i="24" s="1"/>
  <c r="R32" i="24"/>
  <c r="G35" i="24"/>
  <c r="K35" i="24" s="1"/>
  <c r="L35" i="24" s="1"/>
  <c r="G43" i="24"/>
  <c r="K43" i="24" s="1"/>
  <c r="R46" i="24"/>
  <c r="L48" i="24"/>
  <c r="T48" i="24" s="1"/>
  <c r="S48" i="24" s="1"/>
  <c r="V42" i="24"/>
  <c r="G19" i="24"/>
  <c r="K19" i="24" s="1"/>
  <c r="L19" i="24" s="1"/>
  <c r="R24" i="24"/>
  <c r="G27" i="24"/>
  <c r="K27" i="24" s="1"/>
  <c r="L27" i="24" s="1"/>
  <c r="R30" i="24"/>
  <c r="G33" i="24"/>
  <c r="K33" i="24" s="1"/>
  <c r="R36" i="24"/>
  <c r="G39" i="24"/>
  <c r="K39" i="24" s="1"/>
  <c r="L39" i="24" s="1"/>
  <c r="G41" i="24"/>
  <c r="K41" i="24" s="1"/>
  <c r="G47" i="24"/>
  <c r="K47" i="24" s="1"/>
  <c r="U48" i="24"/>
  <c r="R47" i="26"/>
  <c r="V47" i="26" s="1"/>
  <c r="R45" i="26"/>
  <c r="R43" i="26"/>
  <c r="R18" i="26"/>
  <c r="R20" i="26"/>
  <c r="R22" i="26"/>
  <c r="R24" i="26"/>
  <c r="R26" i="26"/>
  <c r="R28" i="26"/>
  <c r="R30" i="26"/>
  <c r="R32" i="26"/>
  <c r="R34" i="26"/>
  <c r="R36" i="26"/>
  <c r="R38" i="26"/>
  <c r="R40" i="26"/>
  <c r="V43" i="26"/>
  <c r="R19" i="26"/>
  <c r="R21" i="26"/>
  <c r="R23" i="26"/>
  <c r="R25" i="26"/>
  <c r="R27" i="26"/>
  <c r="R29" i="26"/>
  <c r="R31" i="26"/>
  <c r="R33" i="26"/>
  <c r="R35" i="26"/>
  <c r="R37" i="26"/>
  <c r="R39" i="26"/>
  <c r="R41" i="26"/>
  <c r="L43" i="26"/>
  <c r="T43" i="26" s="1"/>
  <c r="S43" i="26" s="1"/>
  <c r="L45" i="26"/>
  <c r="T45" i="26" s="1"/>
  <c r="S45" i="26" s="1"/>
  <c r="L47" i="26"/>
  <c r="J49" i="26"/>
  <c r="H47" i="26"/>
  <c r="H45" i="26"/>
  <c r="H43" i="26"/>
  <c r="R42" i="26"/>
  <c r="K42" i="26" s="1"/>
  <c r="U43" i="26"/>
  <c r="R44" i="26"/>
  <c r="R46" i="26"/>
  <c r="U47" i="26"/>
  <c r="R48" i="26"/>
  <c r="G18" i="26"/>
  <c r="G20" i="26"/>
  <c r="G22" i="26"/>
  <c r="G24" i="26"/>
  <c r="G26" i="26"/>
  <c r="G28" i="26"/>
  <c r="G30" i="26"/>
  <c r="G32" i="26"/>
  <c r="G34" i="26"/>
  <c r="G36" i="26"/>
  <c r="G38" i="26"/>
  <c r="G40" i="26"/>
  <c r="G42" i="26"/>
  <c r="H42" i="26" s="1"/>
  <c r="G44" i="26"/>
  <c r="G46" i="26"/>
  <c r="R47" i="25"/>
  <c r="R45" i="25"/>
  <c r="R43" i="25"/>
  <c r="V43" i="25" s="1"/>
  <c r="R20" i="25"/>
  <c r="R28" i="25"/>
  <c r="R32" i="25"/>
  <c r="R34" i="25"/>
  <c r="R36" i="25"/>
  <c r="R38" i="25"/>
  <c r="R19" i="25"/>
  <c r="R33" i="25"/>
  <c r="R35" i="25"/>
  <c r="R39" i="25"/>
  <c r="R18" i="25"/>
  <c r="R22" i="25"/>
  <c r="R24" i="25"/>
  <c r="R26" i="25"/>
  <c r="R30" i="25"/>
  <c r="R40" i="25"/>
  <c r="R21" i="25"/>
  <c r="R23" i="25"/>
  <c r="R25" i="25"/>
  <c r="R27" i="25"/>
  <c r="R29" i="25"/>
  <c r="R31" i="25"/>
  <c r="R37" i="25"/>
  <c r="R41" i="25"/>
  <c r="L43" i="25"/>
  <c r="T43" i="25" s="1"/>
  <c r="S43" i="25" s="1"/>
  <c r="J49" i="25"/>
  <c r="H47" i="25"/>
  <c r="H45" i="25"/>
  <c r="H43" i="25"/>
  <c r="R42" i="25"/>
  <c r="K42" i="25" s="1"/>
  <c r="U43" i="25"/>
  <c r="R44" i="25"/>
  <c r="R46" i="25"/>
  <c r="U47" i="25"/>
  <c r="R48" i="25"/>
  <c r="G18" i="25"/>
  <c r="G20" i="25"/>
  <c r="G22" i="25"/>
  <c r="G24" i="25"/>
  <c r="G26" i="25"/>
  <c r="G28" i="25"/>
  <c r="G30" i="25"/>
  <c r="G32" i="25"/>
  <c r="G34" i="25"/>
  <c r="G36" i="25"/>
  <c r="G38" i="25"/>
  <c r="G40" i="25"/>
  <c r="G42" i="25"/>
  <c r="H42" i="25" s="1"/>
  <c r="G44" i="25"/>
  <c r="G46" i="25"/>
  <c r="L45" i="24"/>
  <c r="L37" i="24"/>
  <c r="U47" i="24"/>
  <c r="V47" i="24"/>
  <c r="L47" i="24"/>
  <c r="T47" i="24" s="1"/>
  <c r="S47" i="24" s="1"/>
  <c r="J49" i="24"/>
  <c r="L23" i="24"/>
  <c r="L25" i="24"/>
  <c r="L31" i="24"/>
  <c r="L42" i="24"/>
  <c r="T42" i="24" s="1"/>
  <c r="S42" i="24" s="1"/>
  <c r="H47" i="24"/>
  <c r="H45" i="24"/>
  <c r="H43" i="24"/>
  <c r="H41" i="24"/>
  <c r="H39" i="24"/>
  <c r="H37" i="24"/>
  <c r="H35" i="24"/>
  <c r="H33" i="24"/>
  <c r="H31" i="24"/>
  <c r="H29" i="24"/>
  <c r="H27" i="24"/>
  <c r="H25" i="24"/>
  <c r="H23" i="24"/>
  <c r="H21" i="24"/>
  <c r="H19" i="24"/>
  <c r="L33" i="24"/>
  <c r="L41" i="24"/>
  <c r="L43" i="24"/>
  <c r="H48" i="24"/>
  <c r="R19" i="24"/>
  <c r="U19" i="24" s="1"/>
  <c r="R21" i="24"/>
  <c r="U21" i="24" s="1"/>
  <c r="R23" i="24"/>
  <c r="U23" i="24" s="1"/>
  <c r="R25" i="24"/>
  <c r="U25" i="24" s="1"/>
  <c r="R27" i="24"/>
  <c r="U27" i="24" s="1"/>
  <c r="R29" i="24"/>
  <c r="U29" i="24" s="1"/>
  <c r="R31" i="24"/>
  <c r="U31" i="24" s="1"/>
  <c r="R33" i="24"/>
  <c r="U33" i="24" s="1"/>
  <c r="R35" i="24"/>
  <c r="R37" i="24"/>
  <c r="V37" i="24" s="1"/>
  <c r="R39" i="24"/>
  <c r="R41" i="24"/>
  <c r="R43" i="24"/>
  <c r="U43" i="24" s="1"/>
  <c r="R45" i="24"/>
  <c r="V45" i="24" s="1"/>
  <c r="G18" i="24"/>
  <c r="G20" i="24"/>
  <c r="G22" i="24"/>
  <c r="G24" i="24"/>
  <c r="G26" i="24"/>
  <c r="G28" i="24"/>
  <c r="G30" i="24"/>
  <c r="G32" i="24"/>
  <c r="G34" i="24"/>
  <c r="G36" i="24"/>
  <c r="G38" i="24"/>
  <c r="G40" i="24"/>
  <c r="G42" i="24"/>
  <c r="H42" i="24" s="1"/>
  <c r="G44" i="24"/>
  <c r="G46" i="24"/>
  <c r="V47" i="23"/>
  <c r="L39" i="23"/>
  <c r="L19" i="23"/>
  <c r="L23" i="23"/>
  <c r="L25" i="23"/>
  <c r="L27" i="23"/>
  <c r="L31" i="23"/>
  <c r="L33" i="23"/>
  <c r="L35" i="23"/>
  <c r="L41" i="23"/>
  <c r="L43" i="23"/>
  <c r="J49" i="23"/>
  <c r="H47" i="23"/>
  <c r="H45" i="23"/>
  <c r="H43" i="23"/>
  <c r="H41" i="23"/>
  <c r="H39" i="23"/>
  <c r="H37" i="23"/>
  <c r="H35" i="23"/>
  <c r="H33" i="23"/>
  <c r="H31" i="23"/>
  <c r="H29" i="23"/>
  <c r="H27" i="23"/>
  <c r="H25" i="23"/>
  <c r="H23" i="23"/>
  <c r="H21" i="23"/>
  <c r="H19" i="23"/>
  <c r="V42" i="23"/>
  <c r="R19" i="23"/>
  <c r="U19" i="23" s="1"/>
  <c r="R21" i="23"/>
  <c r="U21" i="23" s="1"/>
  <c r="R23" i="23"/>
  <c r="R25" i="23"/>
  <c r="U25" i="23" s="1"/>
  <c r="R27" i="23"/>
  <c r="U27" i="23" s="1"/>
  <c r="R29" i="23"/>
  <c r="U29" i="23" s="1"/>
  <c r="R31" i="23"/>
  <c r="R33" i="23"/>
  <c r="U33" i="23" s="1"/>
  <c r="R35" i="23"/>
  <c r="U35" i="23" s="1"/>
  <c r="R37" i="23"/>
  <c r="U37" i="23" s="1"/>
  <c r="R39" i="23"/>
  <c r="R41" i="23"/>
  <c r="R43" i="23"/>
  <c r="U43" i="23" s="1"/>
  <c r="R45" i="23"/>
  <c r="U45" i="23" s="1"/>
  <c r="G18" i="23"/>
  <c r="G20" i="23"/>
  <c r="G22" i="23"/>
  <c r="G24" i="23"/>
  <c r="G26" i="23"/>
  <c r="G28" i="23"/>
  <c r="G30" i="23"/>
  <c r="G32" i="23"/>
  <c r="G34" i="23"/>
  <c r="G36" i="23"/>
  <c r="G38" i="23"/>
  <c r="G40" i="23"/>
  <c r="G42" i="23"/>
  <c r="H42" i="23" s="1"/>
  <c r="G44" i="23"/>
  <c r="G46" i="23"/>
  <c r="H47" i="22"/>
  <c r="H45" i="22"/>
  <c r="H43" i="22"/>
  <c r="H41" i="22"/>
  <c r="H39" i="22"/>
  <c r="H37" i="22"/>
  <c r="H35" i="22"/>
  <c r="H33" i="22"/>
  <c r="H31" i="22"/>
  <c r="H29" i="22"/>
  <c r="H27" i="22"/>
  <c r="H25" i="22"/>
  <c r="H23" i="22"/>
  <c r="H21" i="22"/>
  <c r="H19" i="22"/>
  <c r="L35" i="22"/>
  <c r="L47" i="22"/>
  <c r="T47" i="22" s="1"/>
  <c r="S47" i="22" s="1"/>
  <c r="V47" i="22"/>
  <c r="U47" i="22"/>
  <c r="L31" i="22"/>
  <c r="L39" i="22"/>
  <c r="J49" i="22"/>
  <c r="L33" i="22"/>
  <c r="L41" i="22"/>
  <c r="H48" i="22"/>
  <c r="R19" i="22"/>
  <c r="R21" i="22"/>
  <c r="R23" i="22"/>
  <c r="U23" i="22" s="1"/>
  <c r="R25" i="22"/>
  <c r="R27" i="22"/>
  <c r="R29" i="22"/>
  <c r="R31" i="22"/>
  <c r="U31" i="22" s="1"/>
  <c r="R33" i="22"/>
  <c r="V33" i="22" s="1"/>
  <c r="R35" i="22"/>
  <c r="R37" i="22"/>
  <c r="R39" i="22"/>
  <c r="R41" i="22"/>
  <c r="U41" i="22" s="1"/>
  <c r="R43" i="22"/>
  <c r="R45" i="22"/>
  <c r="G18" i="22"/>
  <c r="G20" i="22"/>
  <c r="G22" i="22"/>
  <c r="G24" i="22"/>
  <c r="G26" i="22"/>
  <c r="G28" i="22"/>
  <c r="G30" i="22"/>
  <c r="G32" i="22"/>
  <c r="G34" i="22"/>
  <c r="G36" i="22"/>
  <c r="G38" i="22"/>
  <c r="G40" i="22"/>
  <c r="G42" i="22"/>
  <c r="H42" i="22" s="1"/>
  <c r="G44" i="22"/>
  <c r="G46" i="22"/>
  <c r="L35" i="21"/>
  <c r="L29" i="21"/>
  <c r="L37" i="21"/>
  <c r="U47" i="21"/>
  <c r="V47" i="21"/>
  <c r="L47" i="21"/>
  <c r="T47" i="21" s="1"/>
  <c r="S47" i="21" s="1"/>
  <c r="J49" i="21"/>
  <c r="L19" i="21"/>
  <c r="L25" i="21"/>
  <c r="H47" i="21"/>
  <c r="H45" i="21"/>
  <c r="H43" i="21"/>
  <c r="H41" i="21"/>
  <c r="H39" i="21"/>
  <c r="H37" i="21"/>
  <c r="H35" i="21"/>
  <c r="H33" i="21"/>
  <c r="H31" i="21"/>
  <c r="H29" i="21"/>
  <c r="H27" i="21"/>
  <c r="H25" i="21"/>
  <c r="H23" i="21"/>
  <c r="H21" i="21"/>
  <c r="H19" i="21"/>
  <c r="L33" i="21"/>
  <c r="L41" i="21"/>
  <c r="L43" i="21"/>
  <c r="H48" i="21"/>
  <c r="R19" i="21"/>
  <c r="U19" i="21" s="1"/>
  <c r="R21" i="21"/>
  <c r="U21" i="21" s="1"/>
  <c r="R23" i="21"/>
  <c r="R25" i="21"/>
  <c r="R27" i="21"/>
  <c r="U27" i="21" s="1"/>
  <c r="R29" i="21"/>
  <c r="V29" i="21" s="1"/>
  <c r="R31" i="21"/>
  <c r="R33" i="21"/>
  <c r="R35" i="21"/>
  <c r="U35" i="21" s="1"/>
  <c r="R37" i="21"/>
  <c r="V37" i="21" s="1"/>
  <c r="R39" i="21"/>
  <c r="R41" i="21"/>
  <c r="R43" i="21"/>
  <c r="U43" i="21" s="1"/>
  <c r="R45" i="21"/>
  <c r="V45" i="21" s="1"/>
  <c r="G18" i="21"/>
  <c r="G20" i="21"/>
  <c r="G22" i="21"/>
  <c r="G24" i="21"/>
  <c r="G26" i="21"/>
  <c r="G28" i="21"/>
  <c r="G30" i="21"/>
  <c r="G32" i="21"/>
  <c r="G34" i="21"/>
  <c r="G36" i="21"/>
  <c r="G38" i="21"/>
  <c r="G40" i="21"/>
  <c r="G42" i="21"/>
  <c r="H42" i="21" s="1"/>
  <c r="G44" i="21"/>
  <c r="G46" i="21"/>
  <c r="U42" i="20"/>
  <c r="V42" i="20"/>
  <c r="H48" i="20"/>
  <c r="G19" i="20"/>
  <c r="G21" i="20"/>
  <c r="G23" i="20"/>
  <c r="G25" i="20"/>
  <c r="K25" i="20" s="1"/>
  <c r="L25" i="20" s="1"/>
  <c r="G27" i="20"/>
  <c r="K27" i="20" s="1"/>
  <c r="L27" i="20" s="1"/>
  <c r="G29" i="20"/>
  <c r="K29" i="20" s="1"/>
  <c r="L29" i="20" s="1"/>
  <c r="G31" i="20"/>
  <c r="K31" i="20" s="1"/>
  <c r="L31" i="20" s="1"/>
  <c r="G33" i="20"/>
  <c r="K33" i="20" s="1"/>
  <c r="L33" i="20" s="1"/>
  <c r="G35" i="20"/>
  <c r="K35" i="20" s="1"/>
  <c r="L35" i="20" s="1"/>
  <c r="G37" i="20"/>
  <c r="K37" i="20" s="1"/>
  <c r="L37" i="20" s="1"/>
  <c r="G39" i="20"/>
  <c r="K39" i="20" s="1"/>
  <c r="L39" i="20" s="1"/>
  <c r="G41" i="20"/>
  <c r="K41" i="20" s="1"/>
  <c r="L41" i="20" s="1"/>
  <c r="G43" i="20"/>
  <c r="K43" i="20" s="1"/>
  <c r="L43" i="20" s="1"/>
  <c r="G45" i="20"/>
  <c r="K45" i="20" s="1"/>
  <c r="L45" i="20" s="1"/>
  <c r="G47" i="20"/>
  <c r="J49" i="20"/>
  <c r="R19" i="20"/>
  <c r="R21" i="20"/>
  <c r="R23" i="20"/>
  <c r="H25" i="20"/>
  <c r="R25" i="20"/>
  <c r="U25" i="20" s="1"/>
  <c r="H27" i="20"/>
  <c r="R27" i="20"/>
  <c r="H29" i="20"/>
  <c r="R29" i="20"/>
  <c r="H31" i="20"/>
  <c r="R31" i="20"/>
  <c r="T31" i="20" s="1"/>
  <c r="S31" i="20" s="1"/>
  <c r="H33" i="20"/>
  <c r="R33" i="20"/>
  <c r="V33" i="20" s="1"/>
  <c r="H35" i="20"/>
  <c r="R35" i="20"/>
  <c r="H37" i="20"/>
  <c r="R37" i="20"/>
  <c r="H39" i="20"/>
  <c r="R39" i="20"/>
  <c r="T39" i="20" s="1"/>
  <c r="S39" i="20" s="1"/>
  <c r="H41" i="20"/>
  <c r="R41" i="20"/>
  <c r="U41" i="20" s="1"/>
  <c r="H43" i="20"/>
  <c r="R43" i="20"/>
  <c r="H45" i="20"/>
  <c r="R45" i="20"/>
  <c r="G18" i="20"/>
  <c r="G20" i="20"/>
  <c r="G22" i="20"/>
  <c r="G24" i="20"/>
  <c r="G26" i="20"/>
  <c r="G28" i="20"/>
  <c r="G30" i="20"/>
  <c r="G32" i="20"/>
  <c r="G34" i="20"/>
  <c r="G36" i="20"/>
  <c r="G38" i="20"/>
  <c r="G40" i="20"/>
  <c r="G42" i="20"/>
  <c r="H42" i="20" s="1"/>
  <c r="G44" i="20"/>
  <c r="G46" i="20"/>
  <c r="L35" i="19"/>
  <c r="L45" i="19"/>
  <c r="L29" i="19"/>
  <c r="L37" i="19"/>
  <c r="J49" i="19"/>
  <c r="L19" i="19"/>
  <c r="L21" i="19"/>
  <c r="L25" i="19"/>
  <c r="L27" i="19"/>
  <c r="H47" i="19"/>
  <c r="H45" i="19"/>
  <c r="H43" i="19"/>
  <c r="H41" i="19"/>
  <c r="H39" i="19"/>
  <c r="H37" i="19"/>
  <c r="H35" i="19"/>
  <c r="H33" i="19"/>
  <c r="H31" i="19"/>
  <c r="H29" i="19"/>
  <c r="H27" i="19"/>
  <c r="H25" i="19"/>
  <c r="H23" i="19"/>
  <c r="H21" i="19"/>
  <c r="H19" i="19"/>
  <c r="L33" i="19"/>
  <c r="L41" i="19"/>
  <c r="L43" i="19"/>
  <c r="H48" i="19"/>
  <c r="R19" i="19"/>
  <c r="U19" i="19" s="1"/>
  <c r="R21" i="19"/>
  <c r="U21" i="19" s="1"/>
  <c r="R23" i="19"/>
  <c r="R25" i="19"/>
  <c r="R27" i="19"/>
  <c r="U27" i="19" s="1"/>
  <c r="R29" i="19"/>
  <c r="R31" i="19"/>
  <c r="R33" i="19"/>
  <c r="R35" i="19"/>
  <c r="R37" i="19"/>
  <c r="V37" i="19" s="1"/>
  <c r="R39" i="19"/>
  <c r="R41" i="19"/>
  <c r="R43" i="19"/>
  <c r="R45" i="19"/>
  <c r="G18" i="19"/>
  <c r="G20" i="19"/>
  <c r="G22" i="19"/>
  <c r="G24" i="19"/>
  <c r="G26" i="19"/>
  <c r="G28" i="19"/>
  <c r="G30" i="19"/>
  <c r="G32" i="19"/>
  <c r="G34" i="19"/>
  <c r="G36" i="19"/>
  <c r="G38" i="19"/>
  <c r="G40" i="19"/>
  <c r="G42" i="19"/>
  <c r="H42" i="19" s="1"/>
  <c r="G44" i="19"/>
  <c r="G46" i="19"/>
  <c r="L37" i="17"/>
  <c r="U47" i="17"/>
  <c r="L47" i="17"/>
  <c r="T47" i="17" s="1"/>
  <c r="S47" i="17" s="1"/>
  <c r="V47" i="17"/>
  <c r="J49" i="17"/>
  <c r="L19" i="17"/>
  <c r="L23" i="17"/>
  <c r="L25" i="17"/>
  <c r="L27" i="17"/>
  <c r="L31" i="17"/>
  <c r="L39" i="17"/>
  <c r="H47" i="17"/>
  <c r="H45" i="17"/>
  <c r="H43" i="17"/>
  <c r="H41" i="17"/>
  <c r="H39" i="17"/>
  <c r="H37" i="17"/>
  <c r="H35" i="17"/>
  <c r="H33" i="17"/>
  <c r="H31" i="17"/>
  <c r="H29" i="17"/>
  <c r="H27" i="17"/>
  <c r="H25" i="17"/>
  <c r="H23" i="17"/>
  <c r="H21" i="17"/>
  <c r="H19" i="17"/>
  <c r="L33" i="17"/>
  <c r="L41" i="17"/>
  <c r="H48" i="17"/>
  <c r="R19" i="17"/>
  <c r="R21" i="17"/>
  <c r="U21" i="17" s="1"/>
  <c r="R23" i="17"/>
  <c r="U23" i="17" s="1"/>
  <c r="R25" i="17"/>
  <c r="U25" i="17" s="1"/>
  <c r="R27" i="17"/>
  <c r="R29" i="17"/>
  <c r="U29" i="17" s="1"/>
  <c r="R31" i="17"/>
  <c r="R33" i="17"/>
  <c r="V33" i="17" s="1"/>
  <c r="R35" i="17"/>
  <c r="R37" i="17"/>
  <c r="U37" i="17" s="1"/>
  <c r="R39" i="17"/>
  <c r="R41" i="17"/>
  <c r="R43" i="17"/>
  <c r="R45" i="17"/>
  <c r="V45" i="17" s="1"/>
  <c r="G18" i="17"/>
  <c r="G20" i="17"/>
  <c r="G22" i="17"/>
  <c r="G24" i="17"/>
  <c r="G26" i="17"/>
  <c r="G28" i="17"/>
  <c r="G30" i="17"/>
  <c r="G32" i="17"/>
  <c r="G34" i="17"/>
  <c r="G36" i="17"/>
  <c r="G38" i="17"/>
  <c r="G40" i="17"/>
  <c r="G42" i="17"/>
  <c r="H42" i="17" s="1"/>
  <c r="G44" i="17"/>
  <c r="G46" i="17"/>
  <c r="R47" i="16"/>
  <c r="R45" i="16"/>
  <c r="V45" i="16" s="1"/>
  <c r="R43" i="16"/>
  <c r="R18" i="16"/>
  <c r="R20" i="16"/>
  <c r="R22" i="16"/>
  <c r="R24" i="16"/>
  <c r="R26" i="16"/>
  <c r="R28" i="16"/>
  <c r="R30" i="16"/>
  <c r="R32" i="16"/>
  <c r="R34" i="16"/>
  <c r="R36" i="16"/>
  <c r="R38" i="16"/>
  <c r="R40" i="16"/>
  <c r="V43" i="16"/>
  <c r="V47" i="16"/>
  <c r="R19" i="16"/>
  <c r="R21" i="16"/>
  <c r="R23" i="16"/>
  <c r="R25" i="16"/>
  <c r="R27" i="16"/>
  <c r="R29" i="16"/>
  <c r="R31" i="16"/>
  <c r="R33" i="16"/>
  <c r="R35" i="16"/>
  <c r="R37" i="16"/>
  <c r="R39" i="16"/>
  <c r="R41" i="16"/>
  <c r="L43" i="16"/>
  <c r="T43" i="16" s="1"/>
  <c r="S43" i="16" s="1"/>
  <c r="L45" i="16"/>
  <c r="J49" i="16"/>
  <c r="H47" i="16"/>
  <c r="H45" i="16"/>
  <c r="H43" i="16"/>
  <c r="R42" i="16"/>
  <c r="K42" i="16" s="1"/>
  <c r="U43" i="16"/>
  <c r="R44" i="16"/>
  <c r="R46" i="16"/>
  <c r="U47" i="16"/>
  <c r="R48" i="16"/>
  <c r="G18" i="16"/>
  <c r="G20" i="16"/>
  <c r="G22" i="16"/>
  <c r="G24" i="16"/>
  <c r="G26" i="16"/>
  <c r="G28" i="16"/>
  <c r="G30" i="16"/>
  <c r="G32" i="16"/>
  <c r="G34" i="16"/>
  <c r="G36" i="16"/>
  <c r="G38" i="16"/>
  <c r="G40" i="16"/>
  <c r="G42" i="16"/>
  <c r="H42" i="16" s="1"/>
  <c r="G44" i="16"/>
  <c r="G46" i="16"/>
  <c r="J49" i="15"/>
  <c r="L35" i="15"/>
  <c r="L39" i="15"/>
  <c r="L45" i="15"/>
  <c r="H47" i="15"/>
  <c r="H45" i="15"/>
  <c r="H43" i="15"/>
  <c r="H41" i="15"/>
  <c r="H39" i="15"/>
  <c r="H37" i="15"/>
  <c r="H35" i="15"/>
  <c r="H33" i="15"/>
  <c r="H31" i="15"/>
  <c r="H29" i="15"/>
  <c r="H27" i="15"/>
  <c r="H25" i="15"/>
  <c r="H23" i="15"/>
  <c r="H21" i="15"/>
  <c r="H19" i="15"/>
  <c r="L37" i="15"/>
  <c r="U47" i="15"/>
  <c r="L43" i="15"/>
  <c r="H48" i="15"/>
  <c r="R19" i="15"/>
  <c r="U19" i="15" s="1"/>
  <c r="R21" i="15"/>
  <c r="R23" i="15"/>
  <c r="R25" i="15"/>
  <c r="U25" i="15" s="1"/>
  <c r="R27" i="15"/>
  <c r="U27" i="15" s="1"/>
  <c r="R29" i="15"/>
  <c r="R31" i="15"/>
  <c r="R33" i="15"/>
  <c r="U33" i="15" s="1"/>
  <c r="R35" i="15"/>
  <c r="V35" i="15" s="1"/>
  <c r="R37" i="15"/>
  <c r="R39" i="15"/>
  <c r="R41" i="15"/>
  <c r="R43" i="15"/>
  <c r="V43" i="15" s="1"/>
  <c r="R45" i="15"/>
  <c r="G18" i="15"/>
  <c r="G20" i="15"/>
  <c r="G22" i="15"/>
  <c r="G24" i="15"/>
  <c r="G26" i="15"/>
  <c r="G28" i="15"/>
  <c r="G30" i="15"/>
  <c r="G32" i="15"/>
  <c r="G34" i="15"/>
  <c r="G36" i="15"/>
  <c r="G38" i="15"/>
  <c r="G40" i="15"/>
  <c r="G42" i="15"/>
  <c r="H42" i="15" s="1"/>
  <c r="G44" i="15"/>
  <c r="G46" i="15"/>
  <c r="L45" i="14"/>
  <c r="L23" i="14"/>
  <c r="L27" i="14"/>
  <c r="T27" i="14" s="1"/>
  <c r="S27" i="14" s="1"/>
  <c r="L47" i="14"/>
  <c r="J49" i="14"/>
  <c r="L33" i="14"/>
  <c r="L35" i="14"/>
  <c r="H27" i="14"/>
  <c r="H47" i="14"/>
  <c r="H45" i="14"/>
  <c r="H43" i="14"/>
  <c r="H41" i="14"/>
  <c r="H39" i="14"/>
  <c r="H37" i="14"/>
  <c r="H35" i="14"/>
  <c r="H33" i="14"/>
  <c r="H31" i="14"/>
  <c r="H29" i="14"/>
  <c r="H25" i="14"/>
  <c r="H23" i="14"/>
  <c r="H21" i="14"/>
  <c r="H19" i="14"/>
  <c r="L43" i="14"/>
  <c r="H48" i="14"/>
  <c r="R19" i="14"/>
  <c r="U19" i="14" s="1"/>
  <c r="R21" i="14"/>
  <c r="R23" i="14"/>
  <c r="U23" i="14" s="1"/>
  <c r="R25" i="14"/>
  <c r="U25" i="14" s="1"/>
  <c r="R29" i="14"/>
  <c r="U29" i="14" s="1"/>
  <c r="R31" i="14"/>
  <c r="R33" i="14"/>
  <c r="U33" i="14" s="1"/>
  <c r="R35" i="14"/>
  <c r="U35" i="14" s="1"/>
  <c r="R37" i="14"/>
  <c r="R39" i="14"/>
  <c r="R41" i="14"/>
  <c r="V41" i="14" s="1"/>
  <c r="R43" i="14"/>
  <c r="U43" i="14" s="1"/>
  <c r="R45" i="14"/>
  <c r="R47" i="14"/>
  <c r="V47" i="14" s="1"/>
  <c r="G18" i="14"/>
  <c r="G20" i="14"/>
  <c r="G22" i="14"/>
  <c r="G24" i="14"/>
  <c r="G26" i="14"/>
  <c r="G28" i="14"/>
  <c r="G30" i="14"/>
  <c r="G32" i="14"/>
  <c r="G34" i="14"/>
  <c r="G36" i="14"/>
  <c r="G38" i="14"/>
  <c r="G40" i="14"/>
  <c r="G42" i="14"/>
  <c r="H42" i="14" s="1"/>
  <c r="G44" i="14"/>
  <c r="G46" i="14"/>
  <c r="G48" i="10"/>
  <c r="K48" i="10" s="1"/>
  <c r="G46" i="10"/>
  <c r="K46" i="10" s="1"/>
  <c r="G44" i="10"/>
  <c r="K44" i="10" s="1"/>
  <c r="G42" i="10"/>
  <c r="G40" i="10"/>
  <c r="K40" i="10" s="1"/>
  <c r="G38" i="10"/>
  <c r="K38" i="10" s="1"/>
  <c r="G36" i="10"/>
  <c r="K36" i="10" s="1"/>
  <c r="G34" i="10"/>
  <c r="K34" i="10" s="1"/>
  <c r="G47" i="10"/>
  <c r="K47" i="10" s="1"/>
  <c r="G45" i="10"/>
  <c r="K45" i="10" s="1"/>
  <c r="L45" i="10" s="1"/>
  <c r="G43" i="10"/>
  <c r="K43" i="10" s="1"/>
  <c r="L43" i="10" s="1"/>
  <c r="G41" i="10"/>
  <c r="K41" i="10" s="1"/>
  <c r="L41" i="10" s="1"/>
  <c r="G39" i="10"/>
  <c r="K39" i="10" s="1"/>
  <c r="L39" i="10" s="1"/>
  <c r="G37" i="10"/>
  <c r="K37" i="10" s="1"/>
  <c r="L37" i="10" s="1"/>
  <c r="G35" i="10"/>
  <c r="K35" i="10" s="1"/>
  <c r="G33" i="10"/>
  <c r="K33" i="10" s="1"/>
  <c r="L33" i="10" s="1"/>
  <c r="G31" i="10"/>
  <c r="K31" i="10" s="1"/>
  <c r="L31" i="10" s="1"/>
  <c r="G29" i="10"/>
  <c r="K29" i="10" s="1"/>
  <c r="L29" i="10" s="1"/>
  <c r="G27" i="10"/>
  <c r="K27" i="10" s="1"/>
  <c r="L27" i="10" s="1"/>
  <c r="G25" i="10"/>
  <c r="K25" i="10" s="1"/>
  <c r="L25" i="10" s="1"/>
  <c r="G23" i="10"/>
  <c r="K23" i="10" s="1"/>
  <c r="L23" i="10" s="1"/>
  <c r="G21" i="10"/>
  <c r="K21" i="10" s="1"/>
  <c r="L21" i="10" s="1"/>
  <c r="G19" i="10"/>
  <c r="K19" i="10" s="1"/>
  <c r="L19" i="10" s="1"/>
  <c r="G22" i="10"/>
  <c r="K22" i="10" s="1"/>
  <c r="U22" i="10" s="1"/>
  <c r="G24" i="10"/>
  <c r="K24" i="10" s="1"/>
  <c r="G28" i="10"/>
  <c r="K28" i="10" s="1"/>
  <c r="G30" i="10"/>
  <c r="K30" i="10" s="1"/>
  <c r="G18" i="10"/>
  <c r="K18" i="10" s="1"/>
  <c r="L18" i="10" s="1"/>
  <c r="T18" i="10" s="1"/>
  <c r="G20" i="10"/>
  <c r="G26" i="10"/>
  <c r="K26" i="10" s="1"/>
  <c r="G32" i="10"/>
  <c r="K32" i="10" s="1"/>
  <c r="H21" i="10"/>
  <c r="H19" i="10"/>
  <c r="H48" i="10"/>
  <c r="H44" i="10"/>
  <c r="H42" i="10"/>
  <c r="H40" i="10"/>
  <c r="H38" i="10"/>
  <c r="H36" i="10"/>
  <c r="H46" i="10"/>
  <c r="H18" i="10"/>
  <c r="H22" i="10"/>
  <c r="H24" i="10"/>
  <c r="H26" i="10"/>
  <c r="H28" i="10"/>
  <c r="H30" i="10"/>
  <c r="H32" i="10"/>
  <c r="U42" i="10"/>
  <c r="L42" i="10"/>
  <c r="T42" i="10" s="1"/>
  <c r="S42" i="10" s="1"/>
  <c r="V42" i="10"/>
  <c r="H47" i="10"/>
  <c r="J49" i="10"/>
  <c r="U24" i="10"/>
  <c r="U26" i="10"/>
  <c r="U28" i="10"/>
  <c r="U30" i="10"/>
  <c r="U32" i="10"/>
  <c r="H34" i="10"/>
  <c r="L35" i="10"/>
  <c r="U47" i="10"/>
  <c r="R19" i="10"/>
  <c r="R21" i="10"/>
  <c r="V21" i="10" s="1"/>
  <c r="H23" i="10"/>
  <c r="R23" i="10"/>
  <c r="H25" i="10"/>
  <c r="R25" i="10"/>
  <c r="H27" i="10"/>
  <c r="R27" i="10"/>
  <c r="V27" i="10" s="1"/>
  <c r="H29" i="10"/>
  <c r="R29" i="10"/>
  <c r="U29" i="10" s="1"/>
  <c r="H31" i="10"/>
  <c r="R31" i="10"/>
  <c r="H33" i="10"/>
  <c r="R33" i="10"/>
  <c r="H35" i="10"/>
  <c r="R35" i="10"/>
  <c r="V35" i="10" s="1"/>
  <c r="H37" i="10"/>
  <c r="R37" i="10"/>
  <c r="H39" i="10"/>
  <c r="R39" i="10"/>
  <c r="U39" i="10" s="1"/>
  <c r="H41" i="10"/>
  <c r="R41" i="10"/>
  <c r="H43" i="10"/>
  <c r="R43" i="10"/>
  <c r="H45" i="10"/>
  <c r="R45" i="10"/>
  <c r="L34" i="10"/>
  <c r="T34" i="10" s="1"/>
  <c r="S34" i="10" s="1"/>
  <c r="L36" i="10"/>
  <c r="T36" i="10" s="1"/>
  <c r="S36" i="10" s="1"/>
  <c r="L38" i="10"/>
  <c r="T38" i="10" s="1"/>
  <c r="S38" i="10" s="1"/>
  <c r="L40" i="10"/>
  <c r="T40" i="10" s="1"/>
  <c r="S40" i="10" s="1"/>
  <c r="L44" i="10"/>
  <c r="T44" i="10" s="1"/>
  <c r="S44" i="10" s="1"/>
  <c r="L46" i="10"/>
  <c r="T46" i="10" s="1"/>
  <c r="S46" i="10" s="1"/>
  <c r="J49" i="9"/>
  <c r="G47" i="9"/>
  <c r="G45" i="9"/>
  <c r="G43" i="9"/>
  <c r="G41" i="9"/>
  <c r="G39" i="9"/>
  <c r="G37" i="9"/>
  <c r="G35" i="9"/>
  <c r="G33" i="9"/>
  <c r="G31" i="9"/>
  <c r="G29" i="9"/>
  <c r="G27" i="9"/>
  <c r="G25" i="9"/>
  <c r="G23" i="9"/>
  <c r="G21" i="9"/>
  <c r="G19" i="9"/>
  <c r="G48" i="9"/>
  <c r="G44" i="9"/>
  <c r="K44" i="9" s="1"/>
  <c r="G40" i="9"/>
  <c r="K40" i="9" s="1"/>
  <c r="L40" i="9" s="1"/>
  <c r="G36" i="9"/>
  <c r="K36" i="9" s="1"/>
  <c r="G34" i="9"/>
  <c r="K34" i="9" s="1"/>
  <c r="G46" i="9"/>
  <c r="K46" i="9" s="1"/>
  <c r="G42" i="9"/>
  <c r="G38" i="9"/>
  <c r="K38" i="9" s="1"/>
  <c r="G22" i="9"/>
  <c r="K22" i="9" s="1"/>
  <c r="G24" i="9"/>
  <c r="K24" i="9" s="1"/>
  <c r="G30" i="9"/>
  <c r="K30" i="9" s="1"/>
  <c r="L30" i="9" s="1"/>
  <c r="L34" i="9"/>
  <c r="L38" i="9"/>
  <c r="R35" i="9"/>
  <c r="R37" i="9"/>
  <c r="R39" i="9"/>
  <c r="R41" i="9"/>
  <c r="R43" i="9"/>
  <c r="R45" i="9"/>
  <c r="G20" i="9"/>
  <c r="K20" i="9" s="1"/>
  <c r="G26" i="9"/>
  <c r="K26" i="9" s="1"/>
  <c r="G28" i="9"/>
  <c r="K28" i="9" s="1"/>
  <c r="L28" i="9" s="1"/>
  <c r="G32" i="9"/>
  <c r="K32" i="9" s="1"/>
  <c r="L32" i="9" s="1"/>
  <c r="L36" i="9"/>
  <c r="L44" i="9"/>
  <c r="L46" i="9"/>
  <c r="R48" i="9"/>
  <c r="R46" i="9"/>
  <c r="R44" i="9"/>
  <c r="V44" i="9" s="1"/>
  <c r="R42" i="9"/>
  <c r="K42" i="9" s="1"/>
  <c r="R40" i="9"/>
  <c r="R38" i="9"/>
  <c r="U38" i="9" s="1"/>
  <c r="R36" i="9"/>
  <c r="V36" i="9" s="1"/>
  <c r="R34" i="9"/>
  <c r="V34" i="9" s="1"/>
  <c r="R32" i="9"/>
  <c r="R30" i="9"/>
  <c r="R28" i="9"/>
  <c r="R26" i="9"/>
  <c r="U26" i="9" s="1"/>
  <c r="R24" i="9"/>
  <c r="R22" i="9"/>
  <c r="U22" i="9" s="1"/>
  <c r="R20" i="9"/>
  <c r="U20" i="9" s="1"/>
  <c r="R18" i="9"/>
  <c r="V18" i="9" s="1"/>
  <c r="L18" i="9"/>
  <c r="L20" i="9"/>
  <c r="T20" i="9" s="1"/>
  <c r="S20" i="9" s="1"/>
  <c r="L22" i="9"/>
  <c r="L24" i="9"/>
  <c r="T24" i="9" s="1"/>
  <c r="S24" i="9" s="1"/>
  <c r="L26" i="9"/>
  <c r="H18" i="9"/>
  <c r="H20" i="9"/>
  <c r="H22" i="9"/>
  <c r="H24" i="9"/>
  <c r="H26" i="9"/>
  <c r="H28" i="9"/>
  <c r="H30" i="9"/>
  <c r="H32" i="9"/>
  <c r="H34" i="9"/>
  <c r="H36" i="9"/>
  <c r="H38" i="9"/>
  <c r="H40" i="9"/>
  <c r="H42" i="9"/>
  <c r="H44" i="9"/>
  <c r="H46" i="9"/>
  <c r="R24" i="8"/>
  <c r="R40" i="8"/>
  <c r="R28" i="8"/>
  <c r="R32" i="8"/>
  <c r="G21" i="8"/>
  <c r="K21" i="8" s="1"/>
  <c r="G25" i="8"/>
  <c r="K25" i="8" s="1"/>
  <c r="G29" i="8"/>
  <c r="K29" i="8" s="1"/>
  <c r="G33" i="8"/>
  <c r="K33" i="8" s="1"/>
  <c r="L33" i="8" s="1"/>
  <c r="G37" i="8"/>
  <c r="K37" i="8" s="1"/>
  <c r="G41" i="8"/>
  <c r="K41" i="8" s="1"/>
  <c r="R42" i="8"/>
  <c r="K42" i="8" s="1"/>
  <c r="U42" i="8" s="1"/>
  <c r="R48" i="8"/>
  <c r="R18" i="8"/>
  <c r="R22" i="8"/>
  <c r="R26" i="8"/>
  <c r="R30" i="8"/>
  <c r="R34" i="8"/>
  <c r="R38" i="8"/>
  <c r="R44" i="8"/>
  <c r="G19" i="8"/>
  <c r="K19" i="8" s="1"/>
  <c r="L19" i="8" s="1"/>
  <c r="G23" i="8"/>
  <c r="K23" i="8" s="1"/>
  <c r="G27" i="8"/>
  <c r="K27" i="8" s="1"/>
  <c r="G31" i="8"/>
  <c r="K31" i="8" s="1"/>
  <c r="G35" i="8"/>
  <c r="K35" i="8" s="1"/>
  <c r="L35" i="8" s="1"/>
  <c r="R46" i="8"/>
  <c r="H41" i="8"/>
  <c r="H39" i="8"/>
  <c r="H37" i="8"/>
  <c r="H35" i="8"/>
  <c r="H33" i="8"/>
  <c r="H31" i="8"/>
  <c r="H29" i="8"/>
  <c r="H27" i="8"/>
  <c r="H25" i="8"/>
  <c r="H23" i="8"/>
  <c r="H21" i="8"/>
  <c r="H19" i="8"/>
  <c r="L41" i="8"/>
  <c r="G48" i="8"/>
  <c r="K48" i="8" s="1"/>
  <c r="L48" i="8" s="1"/>
  <c r="T48" i="8" s="1"/>
  <c r="S48" i="8" s="1"/>
  <c r="G46" i="8"/>
  <c r="K46" i="8" s="1"/>
  <c r="L46" i="8" s="1"/>
  <c r="G44" i="8"/>
  <c r="K44" i="8" s="1"/>
  <c r="L44" i="8" s="1"/>
  <c r="G42" i="8"/>
  <c r="H42" i="8" s="1"/>
  <c r="G40" i="8"/>
  <c r="G38" i="8"/>
  <c r="G36" i="8"/>
  <c r="G34" i="8"/>
  <c r="G32" i="8"/>
  <c r="G30" i="8"/>
  <c r="G28" i="8"/>
  <c r="G26" i="8"/>
  <c r="G24" i="8"/>
  <c r="K24" i="8" s="1"/>
  <c r="L24" i="8" s="1"/>
  <c r="G22" i="8"/>
  <c r="G20" i="8"/>
  <c r="K20" i="8" s="1"/>
  <c r="G18" i="8"/>
  <c r="K18" i="8" s="1"/>
  <c r="U18" i="8" s="1"/>
  <c r="G47" i="8"/>
  <c r="G45" i="8"/>
  <c r="G43" i="8"/>
  <c r="H18" i="8"/>
  <c r="H20" i="8"/>
  <c r="H24" i="8"/>
  <c r="J49" i="8"/>
  <c r="V18" i="8"/>
  <c r="V20" i="8"/>
  <c r="L21" i="8"/>
  <c r="L23" i="8"/>
  <c r="T24" i="8"/>
  <c r="S24" i="8" s="1"/>
  <c r="V24" i="8"/>
  <c r="L25" i="8"/>
  <c r="L27" i="8"/>
  <c r="L29" i="8"/>
  <c r="L31" i="8"/>
  <c r="L37" i="8"/>
  <c r="L39" i="8"/>
  <c r="H44" i="8"/>
  <c r="H46" i="8"/>
  <c r="H48" i="8"/>
  <c r="V48" i="8"/>
  <c r="R19" i="8"/>
  <c r="R21" i="8"/>
  <c r="V21" i="8" s="1"/>
  <c r="R23" i="8"/>
  <c r="U23" i="8" s="1"/>
  <c r="R25" i="8"/>
  <c r="V25" i="8" s="1"/>
  <c r="R27" i="8"/>
  <c r="U27" i="8" s="1"/>
  <c r="R29" i="8"/>
  <c r="U29" i="8" s="1"/>
  <c r="R31" i="8"/>
  <c r="V31" i="8" s="1"/>
  <c r="R33" i="8"/>
  <c r="R35" i="8"/>
  <c r="R37" i="8"/>
  <c r="U37" i="8" s="1"/>
  <c r="R39" i="8"/>
  <c r="V39" i="8" s="1"/>
  <c r="R41" i="8"/>
  <c r="V41" i="8" s="1"/>
  <c r="R43" i="8"/>
  <c r="R45" i="8"/>
  <c r="L22" i="7"/>
  <c r="L24" i="7"/>
  <c r="H28" i="7"/>
  <c r="H26" i="7"/>
  <c r="H24" i="7"/>
  <c r="H22" i="7"/>
  <c r="H20" i="7"/>
  <c r="J49" i="7"/>
  <c r="H48" i="7"/>
  <c r="R26" i="7"/>
  <c r="U26" i="7" s="1"/>
  <c r="R24" i="7"/>
  <c r="U24" i="7" s="1"/>
  <c r="R22" i="7"/>
  <c r="U22" i="7" s="1"/>
  <c r="R20" i="7"/>
  <c r="R48" i="7"/>
  <c r="R46" i="7"/>
  <c r="R44" i="7"/>
  <c r="R42" i="7"/>
  <c r="K42" i="7" s="1"/>
  <c r="R40" i="7"/>
  <c r="U40" i="7" s="1"/>
  <c r="R38" i="7"/>
  <c r="U38" i="7" s="1"/>
  <c r="R36" i="7"/>
  <c r="R34" i="7"/>
  <c r="U34" i="7" s="1"/>
  <c r="R32" i="7"/>
  <c r="U32" i="7" s="1"/>
  <c r="R30" i="7"/>
  <c r="U30" i="7" s="1"/>
  <c r="R28" i="7"/>
  <c r="R19" i="7"/>
  <c r="R21" i="7"/>
  <c r="R23" i="7"/>
  <c r="R25" i="7"/>
  <c r="R27" i="7"/>
  <c r="R29" i="7"/>
  <c r="R31" i="7"/>
  <c r="R33" i="7"/>
  <c r="R35" i="7"/>
  <c r="R37" i="7"/>
  <c r="R39" i="7"/>
  <c r="R41" i="7"/>
  <c r="R43" i="7"/>
  <c r="R45" i="7"/>
  <c r="R47" i="7"/>
  <c r="G47" i="7"/>
  <c r="G45" i="7"/>
  <c r="G43" i="7"/>
  <c r="G41" i="7"/>
  <c r="G39" i="7"/>
  <c r="G37" i="7"/>
  <c r="G35" i="7"/>
  <c r="G33" i="7"/>
  <c r="G31" i="7"/>
  <c r="G29" i="7"/>
  <c r="G27" i="7"/>
  <c r="G25" i="7"/>
  <c r="G23" i="7"/>
  <c r="G21" i="7"/>
  <c r="G19" i="7"/>
  <c r="G18" i="7"/>
  <c r="V46" i="7"/>
  <c r="V48" i="7"/>
  <c r="H30" i="7"/>
  <c r="H32" i="7"/>
  <c r="H34" i="7"/>
  <c r="H36" i="7"/>
  <c r="H38" i="7"/>
  <c r="H40" i="7"/>
  <c r="H42" i="7"/>
  <c r="H44" i="7"/>
  <c r="H46" i="7"/>
  <c r="U40" i="116" l="1"/>
  <c r="U36" i="116"/>
  <c r="U32" i="116"/>
  <c r="U28" i="116"/>
  <c r="U24" i="116"/>
  <c r="U20" i="116"/>
  <c r="U41" i="116"/>
  <c r="V40" i="116"/>
  <c r="U37" i="116"/>
  <c r="V36" i="116"/>
  <c r="U33" i="116"/>
  <c r="V32" i="116"/>
  <c r="U29" i="116"/>
  <c r="V28" i="116"/>
  <c r="U25" i="116"/>
  <c r="V24" i="116"/>
  <c r="U21" i="116"/>
  <c r="V20" i="116"/>
  <c r="U48" i="116"/>
  <c r="U44" i="116"/>
  <c r="V41" i="116"/>
  <c r="V37" i="116"/>
  <c r="V33" i="116"/>
  <c r="V29" i="116"/>
  <c r="V25" i="116"/>
  <c r="V21" i="116"/>
  <c r="U38" i="117"/>
  <c r="U34" i="117"/>
  <c r="U30" i="117"/>
  <c r="U26" i="117"/>
  <c r="U22" i="117"/>
  <c r="V38" i="117"/>
  <c r="V34" i="117"/>
  <c r="V30" i="117"/>
  <c r="V26" i="117"/>
  <c r="V22" i="117"/>
  <c r="U46" i="117"/>
  <c r="U28" i="117"/>
  <c r="U24" i="117"/>
  <c r="U20" i="117"/>
  <c r="U38" i="110"/>
  <c r="U34" i="110"/>
  <c r="U30" i="110"/>
  <c r="U26" i="110"/>
  <c r="U22" i="110"/>
  <c r="U39" i="110"/>
  <c r="V38" i="110"/>
  <c r="U35" i="110"/>
  <c r="V34" i="110"/>
  <c r="U31" i="110"/>
  <c r="V30" i="110"/>
  <c r="U27" i="110"/>
  <c r="V26" i="110"/>
  <c r="U23" i="110"/>
  <c r="V22" i="110"/>
  <c r="U19" i="110"/>
  <c r="U46" i="110"/>
  <c r="V39" i="110"/>
  <c r="V35" i="110"/>
  <c r="V31" i="110"/>
  <c r="V27" i="110"/>
  <c r="V23" i="110"/>
  <c r="V19" i="110"/>
  <c r="U40" i="109"/>
  <c r="U36" i="109"/>
  <c r="U32" i="109"/>
  <c r="U28" i="109"/>
  <c r="U24" i="109"/>
  <c r="U20" i="109"/>
  <c r="U41" i="109"/>
  <c r="V40" i="109"/>
  <c r="U37" i="109"/>
  <c r="V36" i="109"/>
  <c r="U33" i="109"/>
  <c r="V32" i="109"/>
  <c r="U29" i="109"/>
  <c r="V28" i="109"/>
  <c r="U25" i="109"/>
  <c r="V24" i="109"/>
  <c r="U21" i="109"/>
  <c r="V20" i="109"/>
  <c r="U48" i="109"/>
  <c r="U44" i="109"/>
  <c r="V41" i="109"/>
  <c r="V37" i="109"/>
  <c r="V33" i="109"/>
  <c r="V29" i="109"/>
  <c r="V25" i="109"/>
  <c r="V21" i="109"/>
  <c r="U38" i="108"/>
  <c r="U34" i="108"/>
  <c r="U30" i="108"/>
  <c r="U26" i="108"/>
  <c r="U22" i="108"/>
  <c r="U39" i="108"/>
  <c r="V38" i="108"/>
  <c r="U35" i="108"/>
  <c r="V34" i="108"/>
  <c r="U31" i="108"/>
  <c r="V30" i="108"/>
  <c r="U27" i="108"/>
  <c r="V26" i="108"/>
  <c r="U23" i="108"/>
  <c r="V22" i="108"/>
  <c r="U19" i="108"/>
  <c r="U46" i="108"/>
  <c r="V39" i="108"/>
  <c r="V35" i="108"/>
  <c r="V31" i="108"/>
  <c r="V27" i="108"/>
  <c r="V23" i="108"/>
  <c r="V19" i="108"/>
  <c r="U40" i="107"/>
  <c r="U36" i="107"/>
  <c r="U32" i="107"/>
  <c r="U28" i="107"/>
  <c r="U24" i="107"/>
  <c r="U20" i="107"/>
  <c r="V40" i="107"/>
  <c r="V36" i="107"/>
  <c r="V32" i="107"/>
  <c r="V28" i="107"/>
  <c r="V24" i="107"/>
  <c r="V20" i="107"/>
  <c r="U48" i="107"/>
  <c r="U44" i="107"/>
  <c r="U38" i="106"/>
  <c r="U26" i="106"/>
  <c r="U22" i="106"/>
  <c r="U39" i="106"/>
  <c r="V38" i="106"/>
  <c r="U35" i="106"/>
  <c r="V34" i="106"/>
  <c r="U31" i="106"/>
  <c r="V30" i="106"/>
  <c r="U27" i="106"/>
  <c r="V26" i="106"/>
  <c r="U23" i="106"/>
  <c r="V22" i="106"/>
  <c r="U19" i="106"/>
  <c r="U34" i="106"/>
  <c r="U30" i="106"/>
  <c r="U46" i="106"/>
  <c r="U40" i="106"/>
  <c r="V39" i="106"/>
  <c r="U36" i="106"/>
  <c r="V35" i="106"/>
  <c r="U32" i="106"/>
  <c r="V31" i="106"/>
  <c r="U28" i="106"/>
  <c r="V27" i="106"/>
  <c r="U24" i="106"/>
  <c r="V23" i="106"/>
  <c r="U20" i="106"/>
  <c r="V19" i="106"/>
  <c r="U32" i="105"/>
  <c r="U20" i="105"/>
  <c r="U40" i="105"/>
  <c r="U41" i="105"/>
  <c r="V40" i="105"/>
  <c r="U37" i="105"/>
  <c r="V36" i="105"/>
  <c r="U33" i="105"/>
  <c r="V32" i="105"/>
  <c r="U29" i="105"/>
  <c r="V28" i="105"/>
  <c r="U25" i="105"/>
  <c r="V24" i="105"/>
  <c r="U21" i="105"/>
  <c r="V20" i="105"/>
  <c r="U36" i="105"/>
  <c r="U28" i="105"/>
  <c r="U24" i="105"/>
  <c r="U48" i="105"/>
  <c r="U44" i="105"/>
  <c r="V41" i="105"/>
  <c r="V37" i="105"/>
  <c r="V33" i="105"/>
  <c r="V29" i="105"/>
  <c r="V25" i="105"/>
  <c r="V21" i="105"/>
  <c r="U38" i="104"/>
  <c r="U34" i="104"/>
  <c r="U30" i="104"/>
  <c r="U26" i="104"/>
  <c r="U22" i="104"/>
  <c r="U39" i="104"/>
  <c r="V38" i="104"/>
  <c r="U35" i="104"/>
  <c r="V34" i="104"/>
  <c r="U31" i="104"/>
  <c r="V30" i="104"/>
  <c r="U27" i="104"/>
  <c r="V26" i="104"/>
  <c r="U23" i="104"/>
  <c r="V22" i="104"/>
  <c r="U19" i="104"/>
  <c r="U46" i="104"/>
  <c r="V39" i="104"/>
  <c r="V35" i="104"/>
  <c r="V31" i="104"/>
  <c r="V27" i="104"/>
  <c r="V23" i="104"/>
  <c r="V19" i="104"/>
  <c r="U40" i="103"/>
  <c r="U36" i="103"/>
  <c r="U32" i="103"/>
  <c r="U28" i="103"/>
  <c r="U24" i="103"/>
  <c r="U20" i="103"/>
  <c r="U47" i="103"/>
  <c r="U43" i="103"/>
  <c r="U41" i="103"/>
  <c r="V40" i="103"/>
  <c r="U37" i="103"/>
  <c r="V36" i="103"/>
  <c r="U33" i="103"/>
  <c r="V32" i="103"/>
  <c r="U29" i="103"/>
  <c r="V28" i="103"/>
  <c r="U25" i="103"/>
  <c r="V24" i="103"/>
  <c r="U21" i="103"/>
  <c r="V20" i="103"/>
  <c r="U48" i="103"/>
  <c r="U44" i="103"/>
  <c r="V41" i="103"/>
  <c r="V37" i="103"/>
  <c r="V33" i="103"/>
  <c r="V29" i="103"/>
  <c r="V25" i="103"/>
  <c r="V21" i="103"/>
  <c r="V43" i="34"/>
  <c r="V35" i="34"/>
  <c r="U27" i="34"/>
  <c r="U45" i="102"/>
  <c r="U39" i="102"/>
  <c r="U35" i="102"/>
  <c r="U31" i="102"/>
  <c r="U27" i="102"/>
  <c r="U23" i="102"/>
  <c r="U19" i="102"/>
  <c r="V39" i="102"/>
  <c r="V35" i="102"/>
  <c r="V31" i="102"/>
  <c r="V19" i="102"/>
  <c r="V27" i="102"/>
  <c r="V23" i="102"/>
  <c r="U47" i="102"/>
  <c r="U43" i="102"/>
  <c r="U41" i="102"/>
  <c r="U37" i="102"/>
  <c r="U33" i="102"/>
  <c r="U29" i="102"/>
  <c r="U25" i="102"/>
  <c r="U21" i="102"/>
  <c r="U41" i="101"/>
  <c r="U37" i="101"/>
  <c r="U33" i="101"/>
  <c r="U29" i="101"/>
  <c r="U21" i="101"/>
  <c r="U25" i="101"/>
  <c r="V41" i="101"/>
  <c r="U38" i="101"/>
  <c r="V37" i="101"/>
  <c r="U34" i="101"/>
  <c r="V33" i="101"/>
  <c r="U30" i="101"/>
  <c r="V29" i="101"/>
  <c r="U26" i="101"/>
  <c r="V25" i="101"/>
  <c r="U22" i="101"/>
  <c r="V21" i="101"/>
  <c r="U45" i="101"/>
  <c r="V38" i="101"/>
  <c r="V34" i="101"/>
  <c r="V30" i="101"/>
  <c r="V26" i="101"/>
  <c r="V22" i="101"/>
  <c r="U39" i="100"/>
  <c r="U35" i="100"/>
  <c r="U31" i="100"/>
  <c r="U27" i="100"/>
  <c r="U23" i="100"/>
  <c r="U19" i="100"/>
  <c r="V39" i="100"/>
  <c r="V35" i="100"/>
  <c r="V31" i="100"/>
  <c r="V27" i="100"/>
  <c r="V23" i="100"/>
  <c r="V19" i="100"/>
  <c r="U47" i="100"/>
  <c r="U43" i="100"/>
  <c r="U41" i="99"/>
  <c r="U37" i="99"/>
  <c r="U33" i="99"/>
  <c r="U29" i="99"/>
  <c r="U25" i="99"/>
  <c r="U21" i="99"/>
  <c r="V41" i="99"/>
  <c r="U38" i="99"/>
  <c r="V37" i="99"/>
  <c r="U34" i="99"/>
  <c r="V33" i="99"/>
  <c r="U30" i="99"/>
  <c r="V29" i="99"/>
  <c r="U26" i="99"/>
  <c r="V25" i="99"/>
  <c r="U22" i="99"/>
  <c r="V21" i="99"/>
  <c r="U45" i="99"/>
  <c r="V38" i="99"/>
  <c r="V34" i="99"/>
  <c r="V30" i="99"/>
  <c r="V26" i="99"/>
  <c r="V22" i="99"/>
  <c r="U39" i="98"/>
  <c r="U35" i="98"/>
  <c r="U31" i="98"/>
  <c r="U27" i="98"/>
  <c r="U23" i="98"/>
  <c r="U19" i="98"/>
  <c r="U40" i="98"/>
  <c r="V39" i="98"/>
  <c r="U36" i="98"/>
  <c r="V35" i="98"/>
  <c r="U32" i="98"/>
  <c r="V31" i="98"/>
  <c r="U28" i="98"/>
  <c r="V27" i="98"/>
  <c r="U24" i="98"/>
  <c r="V23" i="98"/>
  <c r="U20" i="98"/>
  <c r="V19" i="98"/>
  <c r="U47" i="98"/>
  <c r="U43" i="98"/>
  <c r="V40" i="98"/>
  <c r="V36" i="98"/>
  <c r="V32" i="98"/>
  <c r="V28" i="98"/>
  <c r="V24" i="98"/>
  <c r="V20" i="98"/>
  <c r="U41" i="97"/>
  <c r="U37" i="97"/>
  <c r="U33" i="97"/>
  <c r="U29" i="97"/>
  <c r="U25" i="97"/>
  <c r="U21" i="97"/>
  <c r="V41" i="97"/>
  <c r="V37" i="97"/>
  <c r="V33" i="97"/>
  <c r="V29" i="97"/>
  <c r="V25" i="97"/>
  <c r="V21" i="97"/>
  <c r="U45" i="97"/>
  <c r="U39" i="96"/>
  <c r="U35" i="96"/>
  <c r="U31" i="96"/>
  <c r="U27" i="96"/>
  <c r="U23" i="96"/>
  <c r="U19" i="96"/>
  <c r="U40" i="96"/>
  <c r="V39" i="96"/>
  <c r="U36" i="96"/>
  <c r="V35" i="96"/>
  <c r="U32" i="96"/>
  <c r="V31" i="96"/>
  <c r="U28" i="96"/>
  <c r="V27" i="96"/>
  <c r="U24" i="96"/>
  <c r="V23" i="96"/>
  <c r="U20" i="96"/>
  <c r="V19" i="96"/>
  <c r="U47" i="96"/>
  <c r="U43" i="96"/>
  <c r="V40" i="96"/>
  <c r="V36" i="96"/>
  <c r="V32" i="96"/>
  <c r="V28" i="96"/>
  <c r="V24" i="96"/>
  <c r="V20" i="96"/>
  <c r="U41" i="95"/>
  <c r="U37" i="95"/>
  <c r="U33" i="95"/>
  <c r="U29" i="95"/>
  <c r="U25" i="95"/>
  <c r="U21" i="95"/>
  <c r="V41" i="95"/>
  <c r="U38" i="95"/>
  <c r="V37" i="95"/>
  <c r="U34" i="95"/>
  <c r="V33" i="95"/>
  <c r="U30" i="95"/>
  <c r="V29" i="95"/>
  <c r="U26" i="95"/>
  <c r="V25" i="95"/>
  <c r="U22" i="95"/>
  <c r="V21" i="95"/>
  <c r="U45" i="95"/>
  <c r="V38" i="95"/>
  <c r="V34" i="95"/>
  <c r="V30" i="95"/>
  <c r="V26" i="95"/>
  <c r="V22" i="95"/>
  <c r="U39" i="94"/>
  <c r="U35" i="94"/>
  <c r="U31" i="94"/>
  <c r="U27" i="94"/>
  <c r="U23" i="94"/>
  <c r="U19" i="94"/>
  <c r="V39" i="94"/>
  <c r="V35" i="94"/>
  <c r="V31" i="94"/>
  <c r="V27" i="94"/>
  <c r="V23" i="94"/>
  <c r="V19" i="94"/>
  <c r="U47" i="94"/>
  <c r="U43" i="94"/>
  <c r="U48" i="33"/>
  <c r="U32" i="33"/>
  <c r="U24" i="33"/>
  <c r="T43" i="33"/>
  <c r="S43" i="33" s="1"/>
  <c r="T35" i="33"/>
  <c r="S35" i="33" s="1"/>
  <c r="T27" i="33"/>
  <c r="S27" i="33" s="1"/>
  <c r="U30" i="33"/>
  <c r="U22" i="33"/>
  <c r="V33" i="32"/>
  <c r="U25" i="32"/>
  <c r="L38" i="31"/>
  <c r="T38" i="31" s="1"/>
  <c r="S38" i="31" s="1"/>
  <c r="V38" i="31"/>
  <c r="T31" i="31"/>
  <c r="S31" i="31" s="1"/>
  <c r="L40" i="31"/>
  <c r="T40" i="31" s="1"/>
  <c r="S40" i="31" s="1"/>
  <c r="U41" i="93"/>
  <c r="U33" i="93"/>
  <c r="U29" i="93"/>
  <c r="U25" i="93"/>
  <c r="V41" i="93"/>
  <c r="U38" i="93"/>
  <c r="V37" i="93"/>
  <c r="U34" i="93"/>
  <c r="V33" i="93"/>
  <c r="U30" i="93"/>
  <c r="V29" i="93"/>
  <c r="U26" i="93"/>
  <c r="V25" i="93"/>
  <c r="U22" i="93"/>
  <c r="V21" i="93"/>
  <c r="U37" i="93"/>
  <c r="U21" i="93"/>
  <c r="U45" i="93"/>
  <c r="U39" i="93"/>
  <c r="V38" i="93"/>
  <c r="U35" i="93"/>
  <c r="V34" i="93"/>
  <c r="U31" i="93"/>
  <c r="V30" i="93"/>
  <c r="U27" i="93"/>
  <c r="V26" i="93"/>
  <c r="U23" i="93"/>
  <c r="V22" i="93"/>
  <c r="U19" i="93"/>
  <c r="U45" i="92"/>
  <c r="U39" i="92"/>
  <c r="U35" i="92"/>
  <c r="U31" i="92"/>
  <c r="U27" i="92"/>
  <c r="U23" i="92"/>
  <c r="U19" i="92"/>
  <c r="V39" i="92"/>
  <c r="V35" i="92"/>
  <c r="V31" i="92"/>
  <c r="V27" i="92"/>
  <c r="V23" i="92"/>
  <c r="V19" i="92"/>
  <c r="U47" i="92"/>
  <c r="U43" i="92"/>
  <c r="U41" i="92"/>
  <c r="U37" i="92"/>
  <c r="U33" i="92"/>
  <c r="U29" i="92"/>
  <c r="U25" i="92"/>
  <c r="U21" i="92"/>
  <c r="V45" i="30"/>
  <c r="V37" i="30"/>
  <c r="U29" i="30"/>
  <c r="U39" i="88"/>
  <c r="U35" i="88"/>
  <c r="U31" i="88"/>
  <c r="U23" i="88"/>
  <c r="U19" i="88"/>
  <c r="U40" i="88"/>
  <c r="V39" i="88"/>
  <c r="U36" i="88"/>
  <c r="V35" i="88"/>
  <c r="U32" i="88"/>
  <c r="V31" i="88"/>
  <c r="U28" i="88"/>
  <c r="V27" i="88"/>
  <c r="U24" i="88"/>
  <c r="V23" i="88"/>
  <c r="U20" i="88"/>
  <c r="V19" i="88"/>
  <c r="U27" i="88"/>
  <c r="U47" i="88"/>
  <c r="U43" i="88"/>
  <c r="U41" i="88"/>
  <c r="V40" i="88"/>
  <c r="U37" i="88"/>
  <c r="V36" i="88"/>
  <c r="U33" i="88"/>
  <c r="V32" i="88"/>
  <c r="U29" i="88"/>
  <c r="V28" i="88"/>
  <c r="U25" i="88"/>
  <c r="V24" i="88"/>
  <c r="U21" i="88"/>
  <c r="V20" i="88"/>
  <c r="U41" i="91"/>
  <c r="U37" i="91"/>
  <c r="U33" i="91"/>
  <c r="U29" i="91"/>
  <c r="U25" i="91"/>
  <c r="U21" i="91"/>
  <c r="V41" i="91"/>
  <c r="U38" i="91"/>
  <c r="V37" i="91"/>
  <c r="U34" i="91"/>
  <c r="V33" i="91"/>
  <c r="U30" i="91"/>
  <c r="V29" i="91"/>
  <c r="U26" i="91"/>
  <c r="V25" i="91"/>
  <c r="U22" i="91"/>
  <c r="V21" i="91"/>
  <c r="U45" i="91"/>
  <c r="V38" i="91"/>
  <c r="V34" i="91"/>
  <c r="V30" i="91"/>
  <c r="V26" i="91"/>
  <c r="V22" i="91"/>
  <c r="U39" i="90"/>
  <c r="U35" i="90"/>
  <c r="U31" i="90"/>
  <c r="U27" i="90"/>
  <c r="U23" i="90"/>
  <c r="U19" i="90"/>
  <c r="U40" i="90"/>
  <c r="V39" i="90"/>
  <c r="U36" i="90"/>
  <c r="V35" i="90"/>
  <c r="U32" i="90"/>
  <c r="V31" i="90"/>
  <c r="U28" i="90"/>
  <c r="V27" i="90"/>
  <c r="U24" i="90"/>
  <c r="V23" i="90"/>
  <c r="U20" i="90"/>
  <c r="V19" i="90"/>
  <c r="U47" i="90"/>
  <c r="U43" i="90"/>
  <c r="V40" i="90"/>
  <c r="V36" i="90"/>
  <c r="V32" i="90"/>
  <c r="V28" i="90"/>
  <c r="V24" i="90"/>
  <c r="V20" i="90"/>
  <c r="U41" i="89"/>
  <c r="U37" i="89"/>
  <c r="U33" i="89"/>
  <c r="U29" i="89"/>
  <c r="U25" i="89"/>
  <c r="U21" i="89"/>
  <c r="V41" i="89"/>
  <c r="U38" i="89"/>
  <c r="V37" i="89"/>
  <c r="U34" i="89"/>
  <c r="V33" i="89"/>
  <c r="U30" i="89"/>
  <c r="V29" i="89"/>
  <c r="U26" i="89"/>
  <c r="V25" i="89"/>
  <c r="U22" i="89"/>
  <c r="V21" i="89"/>
  <c r="U45" i="89"/>
  <c r="V38" i="89"/>
  <c r="V34" i="89"/>
  <c r="V30" i="89"/>
  <c r="V26" i="89"/>
  <c r="V22" i="89"/>
  <c r="T25" i="28"/>
  <c r="S25" i="28" s="1"/>
  <c r="T41" i="28"/>
  <c r="S41" i="28" s="1"/>
  <c r="T33" i="28"/>
  <c r="S33" i="28" s="1"/>
  <c r="T31" i="28"/>
  <c r="S31" i="28" s="1"/>
  <c r="U41" i="87"/>
  <c r="U33" i="87"/>
  <c r="U29" i="87"/>
  <c r="U25" i="87"/>
  <c r="U21" i="87"/>
  <c r="U37" i="87"/>
  <c r="V41" i="87"/>
  <c r="U38" i="87"/>
  <c r="V37" i="87"/>
  <c r="U34" i="87"/>
  <c r="V33" i="87"/>
  <c r="U30" i="87"/>
  <c r="V29" i="87"/>
  <c r="U26" i="87"/>
  <c r="V25" i="87"/>
  <c r="U22" i="87"/>
  <c r="V21" i="87"/>
  <c r="U45" i="87"/>
  <c r="V38" i="87"/>
  <c r="V34" i="87"/>
  <c r="V30" i="87"/>
  <c r="V26" i="87"/>
  <c r="V22" i="87"/>
  <c r="U46" i="35"/>
  <c r="U38" i="35"/>
  <c r="T18" i="35"/>
  <c r="T43" i="36"/>
  <c r="S43" i="36" s="1"/>
  <c r="T45" i="36"/>
  <c r="S45" i="36" s="1"/>
  <c r="U39" i="86"/>
  <c r="U35" i="86"/>
  <c r="U31" i="86"/>
  <c r="U27" i="86"/>
  <c r="U23" i="86"/>
  <c r="U19" i="86"/>
  <c r="U40" i="86"/>
  <c r="V39" i="86"/>
  <c r="U36" i="86"/>
  <c r="V35" i="86"/>
  <c r="U32" i="86"/>
  <c r="V31" i="86"/>
  <c r="U28" i="86"/>
  <c r="V27" i="86"/>
  <c r="U24" i="86"/>
  <c r="V23" i="86"/>
  <c r="U20" i="86"/>
  <c r="V19" i="86"/>
  <c r="U47" i="86"/>
  <c r="U43" i="86"/>
  <c r="V40" i="86"/>
  <c r="V36" i="86"/>
  <c r="V32" i="86"/>
  <c r="V28" i="86"/>
  <c r="V24" i="86"/>
  <c r="V20" i="86"/>
  <c r="U41" i="84"/>
  <c r="V40" i="84"/>
  <c r="U37" i="84"/>
  <c r="V36" i="84"/>
  <c r="U33" i="84"/>
  <c r="V32" i="84"/>
  <c r="U29" i="84"/>
  <c r="V28" i="84"/>
  <c r="U25" i="84"/>
  <c r="V24" i="84"/>
  <c r="U21" i="84"/>
  <c r="V20" i="84"/>
  <c r="U48" i="84"/>
  <c r="U44" i="84"/>
  <c r="V41" i="84"/>
  <c r="V37" i="84"/>
  <c r="V33" i="84"/>
  <c r="V29" i="84"/>
  <c r="V25" i="84"/>
  <c r="V21" i="84"/>
  <c r="U45" i="84"/>
  <c r="U39" i="83"/>
  <c r="V38" i="83"/>
  <c r="U35" i="83"/>
  <c r="V34" i="83"/>
  <c r="U31" i="83"/>
  <c r="V30" i="83"/>
  <c r="U27" i="83"/>
  <c r="V26" i="83"/>
  <c r="U23" i="83"/>
  <c r="V22" i="83"/>
  <c r="U19" i="83"/>
  <c r="U46" i="83"/>
  <c r="V39" i="83"/>
  <c r="V35" i="83"/>
  <c r="V31" i="83"/>
  <c r="V27" i="83"/>
  <c r="V23" i="83"/>
  <c r="V19" i="83"/>
  <c r="U47" i="83"/>
  <c r="U43" i="83"/>
  <c r="U41" i="82"/>
  <c r="U37" i="82"/>
  <c r="U33" i="82"/>
  <c r="U29" i="82"/>
  <c r="U25" i="82"/>
  <c r="U21" i="82"/>
  <c r="V41" i="82"/>
  <c r="V37" i="82"/>
  <c r="V33" i="82"/>
  <c r="V29" i="82"/>
  <c r="V25" i="82"/>
  <c r="V21" i="82"/>
  <c r="U45" i="82"/>
  <c r="U35" i="38"/>
  <c r="U27" i="38"/>
  <c r="U19" i="38"/>
  <c r="U38" i="81"/>
  <c r="U34" i="81"/>
  <c r="U30" i="81"/>
  <c r="U26" i="81"/>
  <c r="U22" i="81"/>
  <c r="V38" i="81"/>
  <c r="V34" i="81"/>
  <c r="V30" i="81"/>
  <c r="V26" i="81"/>
  <c r="V22" i="81"/>
  <c r="U46" i="81"/>
  <c r="U41" i="80"/>
  <c r="V40" i="80"/>
  <c r="U37" i="80"/>
  <c r="V36" i="80"/>
  <c r="U33" i="80"/>
  <c r="V32" i="80"/>
  <c r="U29" i="80"/>
  <c r="V28" i="80"/>
  <c r="U25" i="80"/>
  <c r="V24" i="80"/>
  <c r="U21" i="80"/>
  <c r="V20" i="80"/>
  <c r="U45" i="80"/>
  <c r="V45" i="80"/>
  <c r="U40" i="80"/>
  <c r="U36" i="80"/>
  <c r="U32" i="80"/>
  <c r="U28" i="80"/>
  <c r="U24" i="80"/>
  <c r="U20" i="80"/>
  <c r="U48" i="80"/>
  <c r="U44" i="80"/>
  <c r="V41" i="80"/>
  <c r="V37" i="80"/>
  <c r="V33" i="80"/>
  <c r="V29" i="80"/>
  <c r="V25" i="80"/>
  <c r="V21" i="80"/>
  <c r="U38" i="79"/>
  <c r="U34" i="79"/>
  <c r="U30" i="79"/>
  <c r="U26" i="79"/>
  <c r="U22" i="79"/>
  <c r="V38" i="79"/>
  <c r="V34" i="79"/>
  <c r="V30" i="79"/>
  <c r="V26" i="79"/>
  <c r="V22" i="79"/>
  <c r="U46" i="79"/>
  <c r="T19" i="40"/>
  <c r="S19" i="40" s="1"/>
  <c r="V45" i="26"/>
  <c r="U45" i="25"/>
  <c r="L47" i="25"/>
  <c r="T47" i="25" s="1"/>
  <c r="S47" i="25" s="1"/>
  <c r="V45" i="25"/>
  <c r="T45" i="25"/>
  <c r="S45" i="25" s="1"/>
  <c r="U35" i="73"/>
  <c r="U23" i="73"/>
  <c r="U19" i="73"/>
  <c r="U40" i="73"/>
  <c r="V39" i="73"/>
  <c r="U36" i="73"/>
  <c r="V35" i="73"/>
  <c r="U32" i="73"/>
  <c r="V31" i="73"/>
  <c r="U28" i="73"/>
  <c r="V27" i="73"/>
  <c r="U24" i="73"/>
  <c r="V23" i="73"/>
  <c r="U20" i="73"/>
  <c r="V19" i="73"/>
  <c r="U39" i="73"/>
  <c r="U31" i="73"/>
  <c r="U27" i="73"/>
  <c r="U47" i="73"/>
  <c r="U43" i="73"/>
  <c r="U41" i="73"/>
  <c r="V40" i="73"/>
  <c r="U37" i="73"/>
  <c r="V36" i="73"/>
  <c r="U33" i="73"/>
  <c r="V32" i="73"/>
  <c r="U29" i="73"/>
  <c r="V28" i="73"/>
  <c r="U25" i="73"/>
  <c r="V24" i="73"/>
  <c r="U21" i="73"/>
  <c r="V20" i="73"/>
  <c r="U41" i="72"/>
  <c r="U37" i="72"/>
  <c r="U33" i="72"/>
  <c r="U29" i="72"/>
  <c r="U25" i="72"/>
  <c r="U21" i="72"/>
  <c r="V41" i="72"/>
  <c r="U38" i="72"/>
  <c r="V37" i="72"/>
  <c r="U34" i="72"/>
  <c r="V33" i="72"/>
  <c r="U30" i="72"/>
  <c r="V29" i="72"/>
  <c r="U26" i="72"/>
  <c r="V25" i="72"/>
  <c r="U22" i="72"/>
  <c r="V21" i="72"/>
  <c r="U45" i="72"/>
  <c r="V38" i="72"/>
  <c r="U35" i="72"/>
  <c r="V34" i="72"/>
  <c r="U31" i="72"/>
  <c r="V30" i="72"/>
  <c r="U27" i="72"/>
  <c r="V26" i="72"/>
  <c r="U23" i="72"/>
  <c r="V22" i="72"/>
  <c r="U19" i="72"/>
  <c r="U39" i="71"/>
  <c r="U35" i="71"/>
  <c r="U31" i="71"/>
  <c r="U27" i="71"/>
  <c r="U23" i="71"/>
  <c r="U19" i="71"/>
  <c r="U40" i="71"/>
  <c r="V39" i="71"/>
  <c r="U36" i="71"/>
  <c r="V35" i="71"/>
  <c r="U32" i="71"/>
  <c r="V31" i="71"/>
  <c r="U28" i="71"/>
  <c r="V27" i="71"/>
  <c r="U24" i="71"/>
  <c r="V23" i="71"/>
  <c r="U20" i="71"/>
  <c r="V19" i="71"/>
  <c r="U47" i="71"/>
  <c r="U43" i="71"/>
  <c r="V40" i="71"/>
  <c r="V36" i="71"/>
  <c r="V32" i="71"/>
  <c r="V28" i="71"/>
  <c r="V24" i="71"/>
  <c r="V20" i="71"/>
  <c r="U41" i="70"/>
  <c r="U37" i="70"/>
  <c r="U33" i="70"/>
  <c r="U29" i="70"/>
  <c r="U25" i="70"/>
  <c r="U21" i="70"/>
  <c r="V41" i="70"/>
  <c r="V37" i="70"/>
  <c r="V33" i="70"/>
  <c r="V29" i="70"/>
  <c r="V25" i="70"/>
  <c r="V21" i="70"/>
  <c r="U45" i="70"/>
  <c r="U39" i="69"/>
  <c r="U35" i="69"/>
  <c r="U31" i="69"/>
  <c r="U27" i="69"/>
  <c r="U23" i="69"/>
  <c r="U19" i="69"/>
  <c r="V39" i="69"/>
  <c r="V35" i="69"/>
  <c r="V31" i="69"/>
  <c r="V27" i="69"/>
  <c r="V23" i="69"/>
  <c r="V19" i="69"/>
  <c r="V43" i="69"/>
  <c r="U47" i="69"/>
  <c r="U43" i="69"/>
  <c r="U35" i="24"/>
  <c r="V41" i="24"/>
  <c r="V39" i="24"/>
  <c r="U40" i="78"/>
  <c r="U36" i="78"/>
  <c r="U32" i="78"/>
  <c r="U28" i="78"/>
  <c r="U24" i="78"/>
  <c r="U20" i="78"/>
  <c r="V40" i="78"/>
  <c r="V36" i="78"/>
  <c r="V32" i="78"/>
  <c r="V28" i="78"/>
  <c r="V24" i="78"/>
  <c r="V20" i="78"/>
  <c r="U48" i="78"/>
  <c r="U44" i="78"/>
  <c r="U22" i="78"/>
  <c r="U38" i="77"/>
  <c r="U34" i="77"/>
  <c r="U30" i="77"/>
  <c r="U26" i="77"/>
  <c r="U39" i="77"/>
  <c r="V38" i="77"/>
  <c r="U35" i="77"/>
  <c r="V34" i="77"/>
  <c r="U31" i="77"/>
  <c r="V30" i="77"/>
  <c r="U27" i="77"/>
  <c r="V26" i="77"/>
  <c r="U23" i="77"/>
  <c r="V22" i="77"/>
  <c r="U19" i="77"/>
  <c r="U22" i="77"/>
  <c r="U46" i="77"/>
  <c r="V39" i="77"/>
  <c r="V35" i="77"/>
  <c r="V31" i="77"/>
  <c r="V27" i="77"/>
  <c r="V23" i="77"/>
  <c r="V19" i="77"/>
  <c r="U40" i="76"/>
  <c r="U36" i="76"/>
  <c r="U32" i="76"/>
  <c r="U28" i="76"/>
  <c r="U24" i="76"/>
  <c r="U20" i="76"/>
  <c r="U41" i="76"/>
  <c r="V40" i="76"/>
  <c r="U37" i="76"/>
  <c r="V36" i="76"/>
  <c r="U33" i="76"/>
  <c r="V32" i="76"/>
  <c r="U29" i="76"/>
  <c r="V28" i="76"/>
  <c r="U25" i="76"/>
  <c r="V24" i="76"/>
  <c r="U21" i="76"/>
  <c r="V20" i="76"/>
  <c r="U48" i="76"/>
  <c r="U44" i="76"/>
  <c r="V41" i="76"/>
  <c r="U38" i="76"/>
  <c r="V37" i="76"/>
  <c r="U34" i="76"/>
  <c r="V33" i="76"/>
  <c r="U30" i="76"/>
  <c r="V29" i="76"/>
  <c r="U26" i="76"/>
  <c r="V25" i="76"/>
  <c r="U22" i="76"/>
  <c r="V21" i="76"/>
  <c r="U38" i="75"/>
  <c r="U34" i="75"/>
  <c r="U39" i="75"/>
  <c r="V38" i="75"/>
  <c r="U35" i="75"/>
  <c r="V34" i="75"/>
  <c r="U31" i="75"/>
  <c r="V30" i="75"/>
  <c r="U27" i="75"/>
  <c r="V26" i="75"/>
  <c r="U23" i="75"/>
  <c r="V22" i="75"/>
  <c r="U19" i="75"/>
  <c r="U30" i="75"/>
  <c r="U26" i="75"/>
  <c r="U22" i="75"/>
  <c r="U46" i="75"/>
  <c r="V39" i="75"/>
  <c r="V35" i="75"/>
  <c r="V31" i="75"/>
  <c r="V27" i="75"/>
  <c r="V23" i="75"/>
  <c r="V19" i="75"/>
  <c r="U40" i="74"/>
  <c r="U36" i="74"/>
  <c r="U32" i="74"/>
  <c r="U28" i="74"/>
  <c r="U24" i="74"/>
  <c r="U20" i="74"/>
  <c r="U41" i="74"/>
  <c r="V40" i="74"/>
  <c r="U37" i="74"/>
  <c r="V36" i="74"/>
  <c r="U33" i="74"/>
  <c r="V32" i="74"/>
  <c r="U29" i="74"/>
  <c r="V28" i="74"/>
  <c r="U25" i="74"/>
  <c r="V24" i="74"/>
  <c r="U21" i="74"/>
  <c r="V20" i="74"/>
  <c r="U48" i="74"/>
  <c r="U44" i="74"/>
  <c r="V41" i="74"/>
  <c r="V37" i="74"/>
  <c r="V33" i="74"/>
  <c r="V29" i="74"/>
  <c r="V25" i="74"/>
  <c r="V21" i="74"/>
  <c r="U36" i="68"/>
  <c r="U32" i="68"/>
  <c r="U28" i="68"/>
  <c r="U24" i="68"/>
  <c r="U20" i="68"/>
  <c r="U41" i="68"/>
  <c r="V40" i="68"/>
  <c r="U37" i="68"/>
  <c r="V36" i="68"/>
  <c r="U33" i="68"/>
  <c r="V32" i="68"/>
  <c r="U29" i="68"/>
  <c r="V28" i="68"/>
  <c r="U25" i="68"/>
  <c r="V24" i="68"/>
  <c r="U21" i="68"/>
  <c r="V20" i="68"/>
  <c r="U40" i="68"/>
  <c r="U48" i="68"/>
  <c r="U44" i="68"/>
  <c r="V41" i="68"/>
  <c r="U38" i="68"/>
  <c r="V37" i="68"/>
  <c r="U34" i="68"/>
  <c r="V33" i="68"/>
  <c r="U30" i="68"/>
  <c r="V29" i="68"/>
  <c r="U26" i="68"/>
  <c r="V25" i="68"/>
  <c r="U22" i="68"/>
  <c r="V21" i="68"/>
  <c r="U38" i="67"/>
  <c r="U30" i="67"/>
  <c r="U26" i="67"/>
  <c r="U22" i="67"/>
  <c r="U39" i="67"/>
  <c r="V38" i="67"/>
  <c r="U35" i="67"/>
  <c r="V34" i="67"/>
  <c r="U31" i="67"/>
  <c r="V30" i="67"/>
  <c r="U27" i="67"/>
  <c r="V26" i="67"/>
  <c r="U23" i="67"/>
  <c r="V22" i="67"/>
  <c r="U19" i="67"/>
  <c r="U34" i="67"/>
  <c r="U46" i="67"/>
  <c r="V39" i="67"/>
  <c r="V35" i="67"/>
  <c r="V31" i="67"/>
  <c r="V27" i="67"/>
  <c r="V23" i="67"/>
  <c r="V19" i="67"/>
  <c r="U40" i="66"/>
  <c r="U28" i="66"/>
  <c r="U24" i="66"/>
  <c r="U36" i="66"/>
  <c r="U32" i="66"/>
  <c r="U20" i="66"/>
  <c r="U41" i="66"/>
  <c r="V40" i="66"/>
  <c r="U37" i="66"/>
  <c r="V36" i="66"/>
  <c r="U33" i="66"/>
  <c r="V32" i="66"/>
  <c r="U29" i="66"/>
  <c r="V28" i="66"/>
  <c r="U25" i="66"/>
  <c r="V24" i="66"/>
  <c r="U21" i="66"/>
  <c r="V20" i="66"/>
  <c r="U48" i="66"/>
  <c r="U44" i="66"/>
  <c r="V41" i="66"/>
  <c r="U38" i="66"/>
  <c r="V37" i="66"/>
  <c r="U34" i="66"/>
  <c r="V33" i="66"/>
  <c r="U30" i="66"/>
  <c r="V29" i="66"/>
  <c r="U26" i="66"/>
  <c r="V25" i="66"/>
  <c r="U22" i="66"/>
  <c r="V21" i="66"/>
  <c r="U48" i="65"/>
  <c r="U44" i="65"/>
  <c r="V41" i="65"/>
  <c r="U38" i="65"/>
  <c r="V37" i="65"/>
  <c r="U34" i="65"/>
  <c r="V33" i="65"/>
  <c r="U30" i="65"/>
  <c r="V29" i="65"/>
  <c r="U26" i="65"/>
  <c r="V25" i="65"/>
  <c r="U22" i="65"/>
  <c r="V21" i="65"/>
  <c r="V38" i="65"/>
  <c r="V34" i="65"/>
  <c r="V30" i="65"/>
  <c r="V26" i="65"/>
  <c r="V22" i="65"/>
  <c r="U46" i="65"/>
  <c r="U40" i="65"/>
  <c r="U36" i="65"/>
  <c r="U32" i="65"/>
  <c r="U28" i="65"/>
  <c r="U24" i="65"/>
  <c r="U20" i="65"/>
  <c r="U41" i="64"/>
  <c r="U33" i="64"/>
  <c r="U29" i="64"/>
  <c r="U45" i="64"/>
  <c r="U39" i="64"/>
  <c r="V38" i="64"/>
  <c r="U35" i="64"/>
  <c r="V34" i="64"/>
  <c r="U31" i="64"/>
  <c r="V30" i="64"/>
  <c r="U27" i="64"/>
  <c r="V26" i="64"/>
  <c r="U23" i="64"/>
  <c r="V22" i="64"/>
  <c r="U19" i="64"/>
  <c r="U37" i="64"/>
  <c r="U25" i="64"/>
  <c r="U21" i="64"/>
  <c r="V41" i="64"/>
  <c r="U38" i="64"/>
  <c r="V37" i="64"/>
  <c r="U34" i="64"/>
  <c r="V33" i="64"/>
  <c r="U30" i="64"/>
  <c r="V29" i="64"/>
  <c r="U26" i="64"/>
  <c r="V25" i="64"/>
  <c r="U22" i="64"/>
  <c r="V21" i="64"/>
  <c r="L47" i="23"/>
  <c r="T47" i="23" s="1"/>
  <c r="S47" i="23" s="1"/>
  <c r="U31" i="23"/>
  <c r="U41" i="63"/>
  <c r="U37" i="63"/>
  <c r="U33" i="63"/>
  <c r="U29" i="63"/>
  <c r="U25" i="63"/>
  <c r="U21" i="63"/>
  <c r="V41" i="63"/>
  <c r="U38" i="63"/>
  <c r="V37" i="63"/>
  <c r="U34" i="63"/>
  <c r="V33" i="63"/>
  <c r="U30" i="63"/>
  <c r="V29" i="63"/>
  <c r="U26" i="63"/>
  <c r="V25" i="63"/>
  <c r="U22" i="63"/>
  <c r="V21" i="63"/>
  <c r="U45" i="63"/>
  <c r="V38" i="63"/>
  <c r="V34" i="63"/>
  <c r="V30" i="63"/>
  <c r="V26" i="63"/>
  <c r="V22" i="63"/>
  <c r="U39" i="62"/>
  <c r="U35" i="62"/>
  <c r="U31" i="62"/>
  <c r="U27" i="62"/>
  <c r="U23" i="62"/>
  <c r="U40" i="62"/>
  <c r="V39" i="62"/>
  <c r="U36" i="62"/>
  <c r="V35" i="62"/>
  <c r="U32" i="62"/>
  <c r="V31" i="62"/>
  <c r="U28" i="62"/>
  <c r="V27" i="62"/>
  <c r="U24" i="62"/>
  <c r="V23" i="62"/>
  <c r="U20" i="62"/>
  <c r="V19" i="62"/>
  <c r="U19" i="62"/>
  <c r="U47" i="62"/>
  <c r="U43" i="62"/>
  <c r="U41" i="62"/>
  <c r="V40" i="62"/>
  <c r="U37" i="62"/>
  <c r="V36" i="62"/>
  <c r="U33" i="62"/>
  <c r="V32" i="62"/>
  <c r="U29" i="62"/>
  <c r="V28" i="62"/>
  <c r="U25" i="62"/>
  <c r="V24" i="62"/>
  <c r="U21" i="62"/>
  <c r="V20" i="62"/>
  <c r="U41" i="61"/>
  <c r="V40" i="61"/>
  <c r="U37" i="61"/>
  <c r="V36" i="61"/>
  <c r="U33" i="61"/>
  <c r="V32" i="61"/>
  <c r="U29" i="61"/>
  <c r="V28" i="61"/>
  <c r="U25" i="61"/>
  <c r="V24" i="61"/>
  <c r="U21" i="61"/>
  <c r="V20" i="61"/>
  <c r="U48" i="61"/>
  <c r="U44" i="61"/>
  <c r="V41" i="61"/>
  <c r="U38" i="61"/>
  <c r="V37" i="61"/>
  <c r="U34" i="61"/>
  <c r="V33" i="61"/>
  <c r="U30" i="61"/>
  <c r="V29" i="61"/>
  <c r="U26" i="61"/>
  <c r="V25" i="61"/>
  <c r="U22" i="61"/>
  <c r="V21" i="61"/>
  <c r="U45" i="61"/>
  <c r="U39" i="60"/>
  <c r="U35" i="60"/>
  <c r="U31" i="60"/>
  <c r="U27" i="60"/>
  <c r="U23" i="60"/>
  <c r="U19" i="60"/>
  <c r="U40" i="60"/>
  <c r="U36" i="60"/>
  <c r="V35" i="60"/>
  <c r="U32" i="60"/>
  <c r="V31" i="60"/>
  <c r="U28" i="60"/>
  <c r="V27" i="60"/>
  <c r="U24" i="60"/>
  <c r="V23" i="60"/>
  <c r="U20" i="60"/>
  <c r="V19" i="60"/>
  <c r="V39" i="60"/>
  <c r="U47" i="60"/>
  <c r="U43" i="60"/>
  <c r="U41" i="60"/>
  <c r="V40" i="60"/>
  <c r="U37" i="60"/>
  <c r="V36" i="60"/>
  <c r="U33" i="60"/>
  <c r="V32" i="60"/>
  <c r="U29" i="60"/>
  <c r="V28" i="60"/>
  <c r="U25" i="60"/>
  <c r="V24" i="60"/>
  <c r="U21" i="60"/>
  <c r="V20" i="60"/>
  <c r="U41" i="59"/>
  <c r="U37" i="59"/>
  <c r="U33" i="59"/>
  <c r="U29" i="59"/>
  <c r="U25" i="59"/>
  <c r="U21" i="59"/>
  <c r="V41" i="59"/>
  <c r="U38" i="59"/>
  <c r="V37" i="59"/>
  <c r="U34" i="59"/>
  <c r="V33" i="59"/>
  <c r="U30" i="59"/>
  <c r="V29" i="59"/>
  <c r="U26" i="59"/>
  <c r="V25" i="59"/>
  <c r="U22" i="59"/>
  <c r="V21" i="59"/>
  <c r="U45" i="59"/>
  <c r="V38" i="59"/>
  <c r="V34" i="59"/>
  <c r="V30" i="59"/>
  <c r="V26" i="59"/>
  <c r="V22" i="59"/>
  <c r="V45" i="22"/>
  <c r="V37" i="22"/>
  <c r="V29" i="22"/>
  <c r="U21" i="22"/>
  <c r="V43" i="22"/>
  <c r="U35" i="22"/>
  <c r="U19" i="22"/>
  <c r="U39" i="58"/>
  <c r="U35" i="58"/>
  <c r="U31" i="58"/>
  <c r="U27" i="58"/>
  <c r="U23" i="58"/>
  <c r="U19" i="58"/>
  <c r="U46" i="58"/>
  <c r="U40" i="58"/>
  <c r="V39" i="58"/>
  <c r="U36" i="58"/>
  <c r="V35" i="58"/>
  <c r="U32" i="58"/>
  <c r="V31" i="58"/>
  <c r="U28" i="58"/>
  <c r="V27" i="58"/>
  <c r="U24" i="58"/>
  <c r="V23" i="58"/>
  <c r="U20" i="58"/>
  <c r="V19" i="58"/>
  <c r="U47" i="58"/>
  <c r="U43" i="58"/>
  <c r="V40" i="58"/>
  <c r="V36" i="58"/>
  <c r="V32" i="58"/>
  <c r="V28" i="58"/>
  <c r="V24" i="58"/>
  <c r="V20" i="58"/>
  <c r="U41" i="57"/>
  <c r="U37" i="57"/>
  <c r="U33" i="57"/>
  <c r="U29" i="57"/>
  <c r="U25" i="57"/>
  <c r="U21" i="57"/>
  <c r="V41" i="57"/>
  <c r="U38" i="57"/>
  <c r="V37" i="57"/>
  <c r="U34" i="57"/>
  <c r="V33" i="57"/>
  <c r="U30" i="57"/>
  <c r="V29" i="57"/>
  <c r="U26" i="57"/>
  <c r="V25" i="57"/>
  <c r="U22" i="57"/>
  <c r="V21" i="57"/>
  <c r="U45" i="57"/>
  <c r="V38" i="57"/>
  <c r="V34" i="57"/>
  <c r="V30" i="57"/>
  <c r="V26" i="57"/>
  <c r="V22" i="57"/>
  <c r="V41" i="21"/>
  <c r="U33" i="21"/>
  <c r="U25" i="21"/>
  <c r="V39" i="21"/>
  <c r="V31" i="21"/>
  <c r="U23" i="21"/>
  <c r="V45" i="20"/>
  <c r="U29" i="20"/>
  <c r="V35" i="20"/>
  <c r="V27" i="20"/>
  <c r="U39" i="56"/>
  <c r="U35" i="56"/>
  <c r="U31" i="56"/>
  <c r="U27" i="56"/>
  <c r="U23" i="56"/>
  <c r="U19" i="56"/>
  <c r="V39" i="56"/>
  <c r="V35" i="56"/>
  <c r="V31" i="56"/>
  <c r="V27" i="56"/>
  <c r="V23" i="56"/>
  <c r="V19" i="56"/>
  <c r="U47" i="56"/>
  <c r="U43" i="56"/>
  <c r="U37" i="55"/>
  <c r="V41" i="55"/>
  <c r="U38" i="55"/>
  <c r="V37" i="55"/>
  <c r="U34" i="55"/>
  <c r="V33" i="55"/>
  <c r="U30" i="55"/>
  <c r="V29" i="55"/>
  <c r="U26" i="55"/>
  <c r="V25" i="55"/>
  <c r="U22" i="55"/>
  <c r="V21" i="55"/>
  <c r="U41" i="55"/>
  <c r="U33" i="55"/>
  <c r="U29" i="55"/>
  <c r="U25" i="55"/>
  <c r="U21" i="55"/>
  <c r="U45" i="55"/>
  <c r="V38" i="55"/>
  <c r="V34" i="55"/>
  <c r="V30" i="55"/>
  <c r="V26" i="55"/>
  <c r="V22" i="55"/>
  <c r="U39" i="54"/>
  <c r="U35" i="54"/>
  <c r="U31" i="54"/>
  <c r="U27" i="54"/>
  <c r="U23" i="54"/>
  <c r="U19" i="54"/>
  <c r="U40" i="54"/>
  <c r="V39" i="54"/>
  <c r="U36" i="54"/>
  <c r="V35" i="54"/>
  <c r="U32" i="54"/>
  <c r="V31" i="54"/>
  <c r="U28" i="54"/>
  <c r="V27" i="54"/>
  <c r="U24" i="54"/>
  <c r="V23" i="54"/>
  <c r="U20" i="54"/>
  <c r="V19" i="54"/>
  <c r="U47" i="54"/>
  <c r="U43" i="54"/>
  <c r="V40" i="54"/>
  <c r="V36" i="54"/>
  <c r="V32" i="54"/>
  <c r="V28" i="54"/>
  <c r="V24" i="54"/>
  <c r="V20" i="54"/>
  <c r="U41" i="53"/>
  <c r="U37" i="53"/>
  <c r="U33" i="53"/>
  <c r="U29" i="53"/>
  <c r="U25" i="53"/>
  <c r="U21" i="53"/>
  <c r="V41" i="53"/>
  <c r="U38" i="53"/>
  <c r="V37" i="53"/>
  <c r="U34" i="53"/>
  <c r="V33" i="53"/>
  <c r="U30" i="53"/>
  <c r="V29" i="53"/>
  <c r="U26" i="53"/>
  <c r="V25" i="53"/>
  <c r="U22" i="53"/>
  <c r="V21" i="53"/>
  <c r="U45" i="53"/>
  <c r="V38" i="53"/>
  <c r="V34" i="53"/>
  <c r="V30" i="53"/>
  <c r="U27" i="53"/>
  <c r="V26" i="53"/>
  <c r="U23" i="53"/>
  <c r="V22" i="53"/>
  <c r="U19" i="53"/>
  <c r="U39" i="52"/>
  <c r="U27" i="52"/>
  <c r="U19" i="52"/>
  <c r="U40" i="52"/>
  <c r="V39" i="52"/>
  <c r="U36" i="52"/>
  <c r="V35" i="52"/>
  <c r="U32" i="52"/>
  <c r="V31" i="52"/>
  <c r="U28" i="52"/>
  <c r="V27" i="52"/>
  <c r="U24" i="52"/>
  <c r="V23" i="52"/>
  <c r="U20" i="52"/>
  <c r="V19" i="52"/>
  <c r="U35" i="52"/>
  <c r="U31" i="52"/>
  <c r="U23" i="52"/>
  <c r="U47" i="52"/>
  <c r="U43" i="52"/>
  <c r="V40" i="52"/>
  <c r="V36" i="52"/>
  <c r="V32" i="52"/>
  <c r="V28" i="52"/>
  <c r="V24" i="52"/>
  <c r="V20" i="52"/>
  <c r="U41" i="51"/>
  <c r="U33" i="51"/>
  <c r="U25" i="51"/>
  <c r="U21" i="51"/>
  <c r="V43" i="51"/>
  <c r="V41" i="51"/>
  <c r="U38" i="51"/>
  <c r="V37" i="51"/>
  <c r="U34" i="51"/>
  <c r="V33" i="51"/>
  <c r="U30" i="51"/>
  <c r="V29" i="51"/>
  <c r="U26" i="51"/>
  <c r="V25" i="51"/>
  <c r="U22" i="51"/>
  <c r="V21" i="51"/>
  <c r="U37" i="51"/>
  <c r="U29" i="51"/>
  <c r="U45" i="51"/>
  <c r="U39" i="51"/>
  <c r="V38" i="51"/>
  <c r="U35" i="51"/>
  <c r="V34" i="51"/>
  <c r="U31" i="51"/>
  <c r="V30" i="51"/>
  <c r="U27" i="51"/>
  <c r="V26" i="51"/>
  <c r="U23" i="51"/>
  <c r="V22" i="51"/>
  <c r="U19" i="51"/>
  <c r="V47" i="19"/>
  <c r="U33" i="19"/>
  <c r="L47" i="19"/>
  <c r="T47" i="19" s="1"/>
  <c r="S47" i="19" s="1"/>
  <c r="V39" i="19"/>
  <c r="V31" i="19"/>
  <c r="U23" i="19"/>
  <c r="U45" i="50"/>
  <c r="U39" i="50"/>
  <c r="U35" i="50"/>
  <c r="U31" i="50"/>
  <c r="U27" i="50"/>
  <c r="U23" i="50"/>
  <c r="U19" i="50"/>
  <c r="V39" i="50"/>
  <c r="V35" i="50"/>
  <c r="V31" i="50"/>
  <c r="V27" i="50"/>
  <c r="V23" i="50"/>
  <c r="V19" i="50"/>
  <c r="U47" i="50"/>
  <c r="U43" i="50"/>
  <c r="U41" i="50"/>
  <c r="V40" i="50"/>
  <c r="U37" i="50"/>
  <c r="V36" i="50"/>
  <c r="U33" i="50"/>
  <c r="V32" i="50"/>
  <c r="U29" i="50"/>
  <c r="V28" i="50"/>
  <c r="U25" i="50"/>
  <c r="V24" i="50"/>
  <c r="U21" i="50"/>
  <c r="V20" i="50"/>
  <c r="U41" i="49"/>
  <c r="U37" i="49"/>
  <c r="U33" i="49"/>
  <c r="U29" i="49"/>
  <c r="U25" i="49"/>
  <c r="U21" i="49"/>
  <c r="V41" i="49"/>
  <c r="U38" i="49"/>
  <c r="V37" i="49"/>
  <c r="U34" i="49"/>
  <c r="V33" i="49"/>
  <c r="U30" i="49"/>
  <c r="V29" i="49"/>
  <c r="U26" i="49"/>
  <c r="V25" i="49"/>
  <c r="U22" i="49"/>
  <c r="V21" i="49"/>
  <c r="U45" i="49"/>
  <c r="V38" i="49"/>
  <c r="V34" i="49"/>
  <c r="V30" i="49"/>
  <c r="V26" i="49"/>
  <c r="V22" i="49"/>
  <c r="V44" i="48"/>
  <c r="U39" i="48"/>
  <c r="U35" i="48"/>
  <c r="U31" i="48"/>
  <c r="U27" i="48"/>
  <c r="U23" i="48"/>
  <c r="U19" i="48"/>
  <c r="U40" i="48"/>
  <c r="V39" i="48"/>
  <c r="U36" i="48"/>
  <c r="V35" i="48"/>
  <c r="U32" i="48"/>
  <c r="V31" i="48"/>
  <c r="U28" i="48"/>
  <c r="V27" i="48"/>
  <c r="U24" i="48"/>
  <c r="V23" i="48"/>
  <c r="U20" i="48"/>
  <c r="V19" i="48"/>
  <c r="U47" i="48"/>
  <c r="U43" i="48"/>
  <c r="U41" i="48"/>
  <c r="V40" i="48"/>
  <c r="U37" i="48"/>
  <c r="V36" i="48"/>
  <c r="U33" i="48"/>
  <c r="V32" i="48"/>
  <c r="U29" i="48"/>
  <c r="V28" i="48"/>
  <c r="U25" i="48"/>
  <c r="V24" i="48"/>
  <c r="U21" i="48"/>
  <c r="V20" i="48"/>
  <c r="U27" i="17"/>
  <c r="V43" i="17"/>
  <c r="U19" i="17"/>
  <c r="U36" i="47"/>
  <c r="U32" i="47"/>
  <c r="U28" i="47"/>
  <c r="U24" i="47"/>
  <c r="U20" i="47"/>
  <c r="U41" i="47"/>
  <c r="V40" i="47"/>
  <c r="U37" i="47"/>
  <c r="V36" i="47"/>
  <c r="U33" i="47"/>
  <c r="V32" i="47"/>
  <c r="U29" i="47"/>
  <c r="V28" i="47"/>
  <c r="U25" i="47"/>
  <c r="V24" i="47"/>
  <c r="U21" i="47"/>
  <c r="V20" i="47"/>
  <c r="U40" i="47"/>
  <c r="U48" i="47"/>
  <c r="U44" i="47"/>
  <c r="V41" i="47"/>
  <c r="V37" i="47"/>
  <c r="V33" i="47"/>
  <c r="V29" i="47"/>
  <c r="V25" i="47"/>
  <c r="V21" i="47"/>
  <c r="U38" i="46"/>
  <c r="U22" i="46"/>
  <c r="U34" i="46"/>
  <c r="U30" i="46"/>
  <c r="U26" i="46"/>
  <c r="U39" i="46"/>
  <c r="V38" i="46"/>
  <c r="U35" i="46"/>
  <c r="V34" i="46"/>
  <c r="U31" i="46"/>
  <c r="V30" i="46"/>
  <c r="U27" i="46"/>
  <c r="V26" i="46"/>
  <c r="U23" i="46"/>
  <c r="V22" i="46"/>
  <c r="U19" i="46"/>
  <c r="U46" i="46"/>
  <c r="U40" i="46"/>
  <c r="V39" i="46"/>
  <c r="U36" i="46"/>
  <c r="V35" i="46"/>
  <c r="U32" i="46"/>
  <c r="V31" i="46"/>
  <c r="U28" i="46"/>
  <c r="V27" i="46"/>
  <c r="U24" i="46"/>
  <c r="V23" i="46"/>
  <c r="U20" i="46"/>
  <c r="V19" i="46"/>
  <c r="U46" i="45"/>
  <c r="U40" i="45"/>
  <c r="U36" i="45"/>
  <c r="U32" i="45"/>
  <c r="U28" i="45"/>
  <c r="U24" i="45"/>
  <c r="U20" i="45"/>
  <c r="V40" i="45"/>
  <c r="V24" i="45"/>
  <c r="V36" i="45"/>
  <c r="V32" i="45"/>
  <c r="V28" i="45"/>
  <c r="V20" i="45"/>
  <c r="U48" i="45"/>
  <c r="U44" i="45"/>
  <c r="U38" i="45"/>
  <c r="U34" i="45"/>
  <c r="U30" i="45"/>
  <c r="U26" i="45"/>
  <c r="U22" i="45"/>
  <c r="U39" i="44"/>
  <c r="V38" i="44"/>
  <c r="U35" i="44"/>
  <c r="V34" i="44"/>
  <c r="U31" i="44"/>
  <c r="V30" i="44"/>
  <c r="U27" i="44"/>
  <c r="V26" i="44"/>
  <c r="U23" i="44"/>
  <c r="V22" i="44"/>
  <c r="U19" i="44"/>
  <c r="U38" i="44"/>
  <c r="U34" i="44"/>
  <c r="U30" i="44"/>
  <c r="U26" i="44"/>
  <c r="U22" i="44"/>
  <c r="U46" i="44"/>
  <c r="V39" i="44"/>
  <c r="V35" i="44"/>
  <c r="V31" i="44"/>
  <c r="V27" i="44"/>
  <c r="V23" i="44"/>
  <c r="V19" i="44"/>
  <c r="V31" i="15"/>
  <c r="U23" i="15"/>
  <c r="V47" i="15"/>
  <c r="U29" i="15"/>
  <c r="U24" i="43"/>
  <c r="U20" i="43"/>
  <c r="U41" i="43"/>
  <c r="V40" i="43"/>
  <c r="U37" i="43"/>
  <c r="V36" i="43"/>
  <c r="U33" i="43"/>
  <c r="V32" i="43"/>
  <c r="U29" i="43"/>
  <c r="V28" i="43"/>
  <c r="U25" i="43"/>
  <c r="V24" i="43"/>
  <c r="U21" i="43"/>
  <c r="V20" i="43"/>
  <c r="U40" i="43"/>
  <c r="U36" i="43"/>
  <c r="U32" i="43"/>
  <c r="U28" i="43"/>
  <c r="U48" i="43"/>
  <c r="U44" i="43"/>
  <c r="V41" i="43"/>
  <c r="V37" i="43"/>
  <c r="V33" i="43"/>
  <c r="V29" i="43"/>
  <c r="V25" i="43"/>
  <c r="V21" i="43"/>
  <c r="U31" i="14"/>
  <c r="U27" i="14"/>
  <c r="U39" i="14"/>
  <c r="U21" i="14"/>
  <c r="V45" i="14"/>
  <c r="U37" i="14"/>
  <c r="T18" i="163"/>
  <c r="L49" i="163"/>
  <c r="P3" i="163" s="1"/>
  <c r="S18" i="162"/>
  <c r="S49" i="162" s="1"/>
  <c r="T49" i="162"/>
  <c r="P6" i="162" s="1"/>
  <c r="V41" i="10"/>
  <c r="T25" i="10"/>
  <c r="S25" i="10" s="1"/>
  <c r="V18" i="10"/>
  <c r="U18" i="10"/>
  <c r="V38" i="27"/>
  <c r="U22" i="27"/>
  <c r="V30" i="27"/>
  <c r="V30" i="9"/>
  <c r="V46" i="9"/>
  <c r="U24" i="9"/>
  <c r="V32" i="9"/>
  <c r="U40" i="9"/>
  <c r="V46" i="8"/>
  <c r="V35" i="8"/>
  <c r="U19" i="8"/>
  <c r="U33" i="8"/>
  <c r="L18" i="8"/>
  <c r="V36" i="7"/>
  <c r="U20" i="7"/>
  <c r="V28" i="7"/>
  <c r="U28" i="7"/>
  <c r="U36" i="7"/>
  <c r="U27" i="42"/>
  <c r="U23" i="42"/>
  <c r="U19" i="42"/>
  <c r="U46" i="42"/>
  <c r="U40" i="42"/>
  <c r="V39" i="42"/>
  <c r="U36" i="42"/>
  <c r="V35" i="42"/>
  <c r="U32" i="42"/>
  <c r="V31" i="42"/>
  <c r="U28" i="42"/>
  <c r="V27" i="42"/>
  <c r="U24" i="42"/>
  <c r="V23" i="42"/>
  <c r="U20" i="42"/>
  <c r="V19" i="42"/>
  <c r="U39" i="42"/>
  <c r="U35" i="42"/>
  <c r="U31" i="42"/>
  <c r="U47" i="42"/>
  <c r="U43" i="42"/>
  <c r="V40" i="42"/>
  <c r="V36" i="42"/>
  <c r="V32" i="42"/>
  <c r="V28" i="42"/>
  <c r="V24" i="42"/>
  <c r="V20" i="42"/>
  <c r="U47" i="41"/>
  <c r="U43" i="41"/>
  <c r="U41" i="41"/>
  <c r="U37" i="41"/>
  <c r="U33" i="41"/>
  <c r="U29" i="41"/>
  <c r="U25" i="41"/>
  <c r="U21" i="41"/>
  <c r="V41" i="41"/>
  <c r="V37" i="41"/>
  <c r="V33" i="41"/>
  <c r="V25" i="41"/>
  <c r="V21" i="41"/>
  <c r="V29" i="41"/>
  <c r="U45" i="41"/>
  <c r="U39" i="41"/>
  <c r="U35" i="41"/>
  <c r="U31" i="41"/>
  <c r="U27" i="41"/>
  <c r="U23" i="41"/>
  <c r="U19" i="41"/>
  <c r="K46" i="26"/>
  <c r="L46" i="26" s="1"/>
  <c r="H46" i="26"/>
  <c r="K44" i="26"/>
  <c r="L44" i="26" s="1"/>
  <c r="H44" i="26"/>
  <c r="K40" i="26"/>
  <c r="H40" i="26"/>
  <c r="K38" i="26"/>
  <c r="H38" i="26"/>
  <c r="K36" i="26"/>
  <c r="L36" i="26" s="1"/>
  <c r="T36" i="26" s="1"/>
  <c r="S36" i="26" s="1"/>
  <c r="H36" i="26"/>
  <c r="K34" i="26"/>
  <c r="H34" i="26"/>
  <c r="K32" i="26"/>
  <c r="H32" i="26"/>
  <c r="K30" i="26"/>
  <c r="H30" i="26"/>
  <c r="K28" i="26"/>
  <c r="L28" i="26" s="1"/>
  <c r="H28" i="26"/>
  <c r="K26" i="26"/>
  <c r="H26" i="26"/>
  <c r="K24" i="26"/>
  <c r="H24" i="26"/>
  <c r="K22" i="26"/>
  <c r="H22" i="26"/>
  <c r="K20" i="26"/>
  <c r="L20" i="26" s="1"/>
  <c r="T20" i="26" s="1"/>
  <c r="S20" i="26" s="1"/>
  <c r="H20" i="26"/>
  <c r="K18" i="26"/>
  <c r="H18" i="26"/>
  <c r="V46" i="26"/>
  <c r="T28" i="26"/>
  <c r="S28" i="26" s="1"/>
  <c r="K19" i="26"/>
  <c r="L19" i="26" s="1"/>
  <c r="H19" i="26"/>
  <c r="K21" i="26"/>
  <c r="U21" i="26" s="1"/>
  <c r="H21" i="26"/>
  <c r="K23" i="26"/>
  <c r="H23" i="26"/>
  <c r="K25" i="26"/>
  <c r="L25" i="26" s="1"/>
  <c r="T25" i="26" s="1"/>
  <c r="S25" i="26" s="1"/>
  <c r="H25" i="26"/>
  <c r="K27" i="26"/>
  <c r="L27" i="26" s="1"/>
  <c r="H27" i="26"/>
  <c r="K29" i="26"/>
  <c r="H29" i="26"/>
  <c r="K31" i="26"/>
  <c r="H31" i="26"/>
  <c r="K33" i="26"/>
  <c r="L33" i="26" s="1"/>
  <c r="H33" i="26"/>
  <c r="K35" i="26"/>
  <c r="L35" i="26" s="1"/>
  <c r="H35" i="26"/>
  <c r="K37" i="26"/>
  <c r="U37" i="26" s="1"/>
  <c r="H37" i="26"/>
  <c r="K39" i="26"/>
  <c r="H39" i="26"/>
  <c r="K41" i="26"/>
  <c r="L41" i="26" s="1"/>
  <c r="T41" i="26" s="1"/>
  <c r="S41" i="26" s="1"/>
  <c r="H41" i="26"/>
  <c r="K48" i="26"/>
  <c r="L48" i="26" s="1"/>
  <c r="H48" i="26"/>
  <c r="S9" i="163"/>
  <c r="S9" i="162"/>
  <c r="L49" i="161"/>
  <c r="P3" i="161" s="1"/>
  <c r="P4" i="161" s="1"/>
  <c r="T18" i="161"/>
  <c r="K49" i="161"/>
  <c r="V18" i="161"/>
  <c r="U18" i="161"/>
  <c r="V14" i="161"/>
  <c r="P9" i="161" s="1"/>
  <c r="P7" i="161"/>
  <c r="S9" i="161" s="1"/>
  <c r="V42" i="161"/>
  <c r="U42" i="161"/>
  <c r="P5" i="161"/>
  <c r="L49" i="160"/>
  <c r="P3" i="160" s="1"/>
  <c r="P5" i="160" s="1"/>
  <c r="T18" i="160"/>
  <c r="K49" i="160"/>
  <c r="V18" i="160"/>
  <c r="U18" i="160"/>
  <c r="V14" i="160"/>
  <c r="P9" i="160" s="1"/>
  <c r="P7" i="160"/>
  <c r="S9" i="160" s="1"/>
  <c r="V42" i="160"/>
  <c r="U42" i="160"/>
  <c r="P4" i="160"/>
  <c r="L49" i="159"/>
  <c r="P3" i="159" s="1"/>
  <c r="P4" i="159" s="1"/>
  <c r="T18" i="159"/>
  <c r="K49" i="159"/>
  <c r="V18" i="159"/>
  <c r="U18" i="159"/>
  <c r="V14" i="159"/>
  <c r="P9" i="159" s="1"/>
  <c r="P7" i="159"/>
  <c r="S9" i="159" s="1"/>
  <c r="V42" i="159"/>
  <c r="U42" i="159"/>
  <c r="L49" i="158"/>
  <c r="P3" i="158" s="1"/>
  <c r="P5" i="158" s="1"/>
  <c r="T18" i="158"/>
  <c r="K49" i="158"/>
  <c r="V18" i="158"/>
  <c r="U18" i="158"/>
  <c r="V14" i="158"/>
  <c r="P9" i="158" s="1"/>
  <c r="P7" i="158"/>
  <c r="S9" i="158" s="1"/>
  <c r="V42" i="158"/>
  <c r="U42" i="158"/>
  <c r="L49" i="157"/>
  <c r="P3" i="157" s="1"/>
  <c r="P4" i="157" s="1"/>
  <c r="T18" i="157"/>
  <c r="K49" i="157"/>
  <c r="V18" i="157"/>
  <c r="U18" i="157"/>
  <c r="V14" i="157"/>
  <c r="P9" i="157" s="1"/>
  <c r="P7" i="157"/>
  <c r="S9" i="157" s="1"/>
  <c r="V42" i="157"/>
  <c r="U42" i="157"/>
  <c r="P5" i="157"/>
  <c r="L49" i="156"/>
  <c r="P3" i="156" s="1"/>
  <c r="P5" i="156" s="1"/>
  <c r="T18" i="156"/>
  <c r="K49" i="156"/>
  <c r="V18" i="156"/>
  <c r="U18" i="156"/>
  <c r="V14" i="156"/>
  <c r="P9" i="156" s="1"/>
  <c r="P7" i="156"/>
  <c r="S9" i="156" s="1"/>
  <c r="V42" i="156"/>
  <c r="U42" i="156"/>
  <c r="P4" i="156"/>
  <c r="L49" i="155"/>
  <c r="P3" i="155" s="1"/>
  <c r="P5" i="155" s="1"/>
  <c r="T18" i="155"/>
  <c r="K49" i="155"/>
  <c r="V18" i="155"/>
  <c r="U18" i="155"/>
  <c r="V14" i="155"/>
  <c r="P9" i="155" s="1"/>
  <c r="P7" i="155"/>
  <c r="S9" i="155" s="1"/>
  <c r="V42" i="155"/>
  <c r="U42" i="155"/>
  <c r="L49" i="154"/>
  <c r="P3" i="154" s="1"/>
  <c r="P4" i="154" s="1"/>
  <c r="T18" i="154"/>
  <c r="K49" i="154"/>
  <c r="V18" i="154"/>
  <c r="U18" i="154"/>
  <c r="V14" i="154"/>
  <c r="P9" i="154" s="1"/>
  <c r="P7" i="154"/>
  <c r="S9" i="154" s="1"/>
  <c r="V42" i="154"/>
  <c r="U42" i="154"/>
  <c r="L49" i="153"/>
  <c r="P3" i="153" s="1"/>
  <c r="P5" i="153" s="1"/>
  <c r="T18" i="153"/>
  <c r="K49" i="153"/>
  <c r="V18" i="153"/>
  <c r="U18" i="153"/>
  <c r="V14" i="153"/>
  <c r="P9" i="153" s="1"/>
  <c r="P7" i="153"/>
  <c r="S9" i="153" s="1"/>
  <c r="V42" i="153"/>
  <c r="U42" i="153"/>
  <c r="P4" i="153"/>
  <c r="L49" i="152"/>
  <c r="P3" i="152" s="1"/>
  <c r="P5" i="152" s="1"/>
  <c r="T18" i="152"/>
  <c r="K49" i="152"/>
  <c r="V18" i="152"/>
  <c r="U18" i="152"/>
  <c r="V14" i="152"/>
  <c r="P9" i="152" s="1"/>
  <c r="P7" i="152"/>
  <c r="S9" i="152" s="1"/>
  <c r="V42" i="152"/>
  <c r="U42" i="152"/>
  <c r="L49" i="151"/>
  <c r="P3" i="151" s="1"/>
  <c r="P5" i="151" s="1"/>
  <c r="T18" i="151"/>
  <c r="K49" i="151"/>
  <c r="V18" i="151"/>
  <c r="U18" i="151"/>
  <c r="V14" i="151"/>
  <c r="P9" i="151" s="1"/>
  <c r="P7" i="151"/>
  <c r="S9" i="151" s="1"/>
  <c r="V42" i="151"/>
  <c r="U42" i="151"/>
  <c r="L49" i="150"/>
  <c r="P3" i="150" s="1"/>
  <c r="P4" i="150" s="1"/>
  <c r="T18" i="150"/>
  <c r="K49" i="150"/>
  <c r="V18" i="150"/>
  <c r="U18" i="150"/>
  <c r="V14" i="150"/>
  <c r="P9" i="150" s="1"/>
  <c r="P7" i="150"/>
  <c r="S9" i="150" s="1"/>
  <c r="V42" i="150"/>
  <c r="U42" i="150"/>
  <c r="P5" i="150"/>
  <c r="L49" i="149"/>
  <c r="P3" i="149" s="1"/>
  <c r="P4" i="149" s="1"/>
  <c r="T18" i="149"/>
  <c r="K49" i="149"/>
  <c r="V18" i="149"/>
  <c r="U18" i="149"/>
  <c r="V14" i="149"/>
  <c r="P9" i="149" s="1"/>
  <c r="P7" i="149"/>
  <c r="S9" i="149" s="1"/>
  <c r="V42" i="149"/>
  <c r="U42" i="149"/>
  <c r="L49" i="148"/>
  <c r="P3" i="148" s="1"/>
  <c r="P4" i="148" s="1"/>
  <c r="T18" i="148"/>
  <c r="K49" i="148"/>
  <c r="V18" i="148"/>
  <c r="U18" i="148"/>
  <c r="V14" i="148"/>
  <c r="P9" i="148" s="1"/>
  <c r="P7" i="148"/>
  <c r="S9" i="148" s="1"/>
  <c r="V42" i="148"/>
  <c r="U42" i="148"/>
  <c r="L49" i="147"/>
  <c r="P3" i="147" s="1"/>
  <c r="P5" i="147" s="1"/>
  <c r="T18" i="147"/>
  <c r="K49" i="147"/>
  <c r="V18" i="147"/>
  <c r="U18" i="147"/>
  <c r="V14" i="147"/>
  <c r="P9" i="147" s="1"/>
  <c r="P7" i="147"/>
  <c r="S9" i="147" s="1"/>
  <c r="V42" i="147"/>
  <c r="U42" i="147"/>
  <c r="L49" i="146"/>
  <c r="P3" i="146" s="1"/>
  <c r="P5" i="146" s="1"/>
  <c r="T18" i="146"/>
  <c r="K49" i="146"/>
  <c r="V18" i="146"/>
  <c r="U18" i="146"/>
  <c r="V14" i="146"/>
  <c r="P9" i="146" s="1"/>
  <c r="P7" i="146"/>
  <c r="S9" i="146" s="1"/>
  <c r="V42" i="146"/>
  <c r="U42" i="146"/>
  <c r="L49" i="145"/>
  <c r="P3" i="145" s="1"/>
  <c r="P4" i="145" s="1"/>
  <c r="T18" i="145"/>
  <c r="K49" i="145"/>
  <c r="V18" i="145"/>
  <c r="U18" i="145"/>
  <c r="V14" i="145"/>
  <c r="P9" i="145" s="1"/>
  <c r="P7" i="145"/>
  <c r="S9" i="145" s="1"/>
  <c r="V42" i="145"/>
  <c r="U42" i="145"/>
  <c r="L49" i="144"/>
  <c r="P3" i="144" s="1"/>
  <c r="P5" i="144" s="1"/>
  <c r="T18" i="144"/>
  <c r="K49" i="144"/>
  <c r="V18" i="144"/>
  <c r="U18" i="144"/>
  <c r="V14" i="144"/>
  <c r="P9" i="144" s="1"/>
  <c r="P7" i="144"/>
  <c r="S9" i="144" s="1"/>
  <c r="V42" i="144"/>
  <c r="U42" i="144"/>
  <c r="L49" i="143"/>
  <c r="P3" i="143" s="1"/>
  <c r="P5" i="143" s="1"/>
  <c r="T18" i="143"/>
  <c r="K49" i="143"/>
  <c r="V18" i="143"/>
  <c r="U18" i="143"/>
  <c r="V14" i="143"/>
  <c r="P9" i="143" s="1"/>
  <c r="P7" i="143"/>
  <c r="S9" i="143" s="1"/>
  <c r="V42" i="143"/>
  <c r="U42" i="143"/>
  <c r="L49" i="142"/>
  <c r="P3" i="142" s="1"/>
  <c r="P5" i="142" s="1"/>
  <c r="T18" i="142"/>
  <c r="K49" i="142"/>
  <c r="V18" i="142"/>
  <c r="U18" i="142"/>
  <c r="V14" i="142"/>
  <c r="P9" i="142" s="1"/>
  <c r="P7" i="142"/>
  <c r="S9" i="142" s="1"/>
  <c r="V42" i="142"/>
  <c r="U42" i="142"/>
  <c r="L49" i="141"/>
  <c r="P3" i="141" s="1"/>
  <c r="P4" i="141" s="1"/>
  <c r="T18" i="141"/>
  <c r="K49" i="141"/>
  <c r="V18" i="141"/>
  <c r="U18" i="141"/>
  <c r="V14" i="141"/>
  <c r="P9" i="141" s="1"/>
  <c r="P7" i="141"/>
  <c r="S9" i="141" s="1"/>
  <c r="V42" i="141"/>
  <c r="U42" i="141"/>
  <c r="L49" i="140"/>
  <c r="P3" i="140" s="1"/>
  <c r="P4" i="140" s="1"/>
  <c r="T18" i="140"/>
  <c r="K49" i="140"/>
  <c r="V18" i="140"/>
  <c r="U18" i="140"/>
  <c r="V14" i="140"/>
  <c r="P9" i="140" s="1"/>
  <c r="P7" i="140"/>
  <c r="S9" i="140" s="1"/>
  <c r="V42" i="140"/>
  <c r="U42" i="140"/>
  <c r="P5" i="140"/>
  <c r="L49" i="139"/>
  <c r="P3" i="139" s="1"/>
  <c r="P5" i="139" s="1"/>
  <c r="T18" i="139"/>
  <c r="K49" i="139"/>
  <c r="V18" i="139"/>
  <c r="U18" i="139"/>
  <c r="V14" i="139"/>
  <c r="P9" i="139" s="1"/>
  <c r="P7" i="139"/>
  <c r="S9" i="139" s="1"/>
  <c r="V42" i="139"/>
  <c r="U42" i="139"/>
  <c r="L49" i="138"/>
  <c r="P3" i="138" s="1"/>
  <c r="P5" i="138" s="1"/>
  <c r="T18" i="138"/>
  <c r="K49" i="138"/>
  <c r="V18" i="138"/>
  <c r="U18" i="138"/>
  <c r="V14" i="138"/>
  <c r="P9" i="138" s="1"/>
  <c r="P7" i="138"/>
  <c r="S9" i="138" s="1"/>
  <c r="V42" i="138"/>
  <c r="U42" i="138"/>
  <c r="L49" i="137"/>
  <c r="P3" i="137" s="1"/>
  <c r="P4" i="137" s="1"/>
  <c r="T18" i="137"/>
  <c r="K49" i="137"/>
  <c r="V18" i="137"/>
  <c r="U18" i="137"/>
  <c r="V14" i="137"/>
  <c r="P9" i="137" s="1"/>
  <c r="P7" i="137"/>
  <c r="S9" i="137" s="1"/>
  <c r="V42" i="137"/>
  <c r="U42" i="137"/>
  <c r="P5" i="137"/>
  <c r="L49" i="136"/>
  <c r="P3" i="136" s="1"/>
  <c r="P5" i="136" s="1"/>
  <c r="T18" i="136"/>
  <c r="K49" i="136"/>
  <c r="V18" i="136"/>
  <c r="U18" i="136"/>
  <c r="V14" i="136"/>
  <c r="P9" i="136" s="1"/>
  <c r="P7" i="136"/>
  <c r="S9" i="136" s="1"/>
  <c r="V42" i="136"/>
  <c r="U42" i="136"/>
  <c r="L49" i="135"/>
  <c r="P3" i="135" s="1"/>
  <c r="P5" i="135" s="1"/>
  <c r="T18" i="135"/>
  <c r="K49" i="135"/>
  <c r="V18" i="135"/>
  <c r="U18" i="135"/>
  <c r="V14" i="135"/>
  <c r="P9" i="135" s="1"/>
  <c r="P7" i="135"/>
  <c r="S9" i="135" s="1"/>
  <c r="V42" i="135"/>
  <c r="U42" i="135"/>
  <c r="P4" i="135"/>
  <c r="L49" i="134"/>
  <c r="P3" i="134" s="1"/>
  <c r="P5" i="134" s="1"/>
  <c r="T18" i="134"/>
  <c r="K49" i="134"/>
  <c r="V18" i="134"/>
  <c r="U18" i="134"/>
  <c r="V14" i="134"/>
  <c r="P9" i="134" s="1"/>
  <c r="P7" i="134"/>
  <c r="S9" i="134" s="1"/>
  <c r="V42" i="134"/>
  <c r="U42" i="134"/>
  <c r="L49" i="133"/>
  <c r="P3" i="133" s="1"/>
  <c r="P4" i="133" s="1"/>
  <c r="T18" i="133"/>
  <c r="K49" i="133"/>
  <c r="V18" i="133"/>
  <c r="U18" i="133"/>
  <c r="V14" i="133"/>
  <c r="P9" i="133" s="1"/>
  <c r="P7" i="133"/>
  <c r="S9" i="133" s="1"/>
  <c r="V42" i="133"/>
  <c r="U42" i="133"/>
  <c r="P5" i="133"/>
  <c r="L49" i="132"/>
  <c r="P3" i="132" s="1"/>
  <c r="P5" i="132" s="1"/>
  <c r="T18" i="132"/>
  <c r="K49" i="132"/>
  <c r="V18" i="132"/>
  <c r="U18" i="132"/>
  <c r="V14" i="132"/>
  <c r="P9" i="132" s="1"/>
  <c r="P7" i="132"/>
  <c r="S9" i="132" s="1"/>
  <c r="V42" i="132"/>
  <c r="U42" i="132"/>
  <c r="P4" i="132"/>
  <c r="L49" i="131"/>
  <c r="P3" i="131" s="1"/>
  <c r="P5" i="131" s="1"/>
  <c r="T18" i="131"/>
  <c r="K49" i="131"/>
  <c r="V18" i="131"/>
  <c r="U18" i="131"/>
  <c r="V14" i="131"/>
  <c r="P9" i="131" s="1"/>
  <c r="P7" i="131"/>
  <c r="S9" i="131" s="1"/>
  <c r="V42" i="131"/>
  <c r="U42" i="131"/>
  <c r="L49" i="130"/>
  <c r="P3" i="130" s="1"/>
  <c r="P5" i="130" s="1"/>
  <c r="T18" i="130"/>
  <c r="K49" i="130"/>
  <c r="V18" i="130"/>
  <c r="U18" i="130"/>
  <c r="V14" i="130"/>
  <c r="P9" i="130" s="1"/>
  <c r="P7" i="130"/>
  <c r="S9" i="130" s="1"/>
  <c r="V42" i="130"/>
  <c r="U42" i="130"/>
  <c r="L49" i="129"/>
  <c r="P3" i="129" s="1"/>
  <c r="P4" i="129" s="1"/>
  <c r="T18" i="129"/>
  <c r="K49" i="129"/>
  <c r="V18" i="129"/>
  <c r="U18" i="129"/>
  <c r="V14" i="129"/>
  <c r="P9" i="129" s="1"/>
  <c r="P7" i="129"/>
  <c r="S9" i="129" s="1"/>
  <c r="V42" i="129"/>
  <c r="U42" i="129"/>
  <c r="P5" i="129"/>
  <c r="L49" i="128"/>
  <c r="P3" i="128" s="1"/>
  <c r="P5" i="128" s="1"/>
  <c r="T18" i="128"/>
  <c r="K49" i="128"/>
  <c r="V18" i="128"/>
  <c r="U18" i="128"/>
  <c r="V14" i="128"/>
  <c r="P9" i="128" s="1"/>
  <c r="P7" i="128"/>
  <c r="S9" i="128" s="1"/>
  <c r="V42" i="128"/>
  <c r="U42" i="128"/>
  <c r="L49" i="127"/>
  <c r="P3" i="127" s="1"/>
  <c r="P5" i="127" s="1"/>
  <c r="T18" i="127"/>
  <c r="K49" i="127"/>
  <c r="V18" i="127"/>
  <c r="U18" i="127"/>
  <c r="V14" i="127"/>
  <c r="P9" i="127" s="1"/>
  <c r="P7" i="127"/>
  <c r="S9" i="127" s="1"/>
  <c r="V42" i="127"/>
  <c r="U42" i="127"/>
  <c r="L49" i="126"/>
  <c r="P3" i="126" s="1"/>
  <c r="P5" i="126" s="1"/>
  <c r="T18" i="126"/>
  <c r="K49" i="126"/>
  <c r="V18" i="126"/>
  <c r="U18" i="126"/>
  <c r="V14" i="126"/>
  <c r="P9" i="126" s="1"/>
  <c r="P7" i="126"/>
  <c r="S9" i="126" s="1"/>
  <c r="V42" i="126"/>
  <c r="U42" i="126"/>
  <c r="L49" i="125"/>
  <c r="P3" i="125" s="1"/>
  <c r="P4" i="125" s="1"/>
  <c r="T18" i="125"/>
  <c r="K49" i="125"/>
  <c r="V18" i="125"/>
  <c r="U18" i="125"/>
  <c r="V14" i="125"/>
  <c r="P9" i="125" s="1"/>
  <c r="P7" i="125"/>
  <c r="S9" i="125" s="1"/>
  <c r="V42" i="125"/>
  <c r="U42" i="125"/>
  <c r="P5" i="125"/>
  <c r="L49" i="124"/>
  <c r="P3" i="124" s="1"/>
  <c r="P5" i="124" s="1"/>
  <c r="T18" i="124"/>
  <c r="K49" i="124"/>
  <c r="V18" i="124"/>
  <c r="U18" i="124"/>
  <c r="V14" i="124"/>
  <c r="P9" i="124" s="1"/>
  <c r="P7" i="124"/>
  <c r="S9" i="124" s="1"/>
  <c r="V42" i="124"/>
  <c r="U42" i="124"/>
  <c r="P4" i="124"/>
  <c r="L49" i="123"/>
  <c r="P3" i="123" s="1"/>
  <c r="P5" i="123" s="1"/>
  <c r="T18" i="123"/>
  <c r="K49" i="123"/>
  <c r="V18" i="123"/>
  <c r="U18" i="123"/>
  <c r="V14" i="123"/>
  <c r="P9" i="123" s="1"/>
  <c r="P7" i="123"/>
  <c r="S9" i="123" s="1"/>
  <c r="V42" i="123"/>
  <c r="U42" i="123"/>
  <c r="L49" i="122"/>
  <c r="P3" i="122" s="1"/>
  <c r="P5" i="122" s="1"/>
  <c r="T18" i="122"/>
  <c r="K49" i="122"/>
  <c r="V18" i="122"/>
  <c r="U18" i="122"/>
  <c r="V14" i="122"/>
  <c r="P9" i="122" s="1"/>
  <c r="P7" i="122"/>
  <c r="S9" i="122" s="1"/>
  <c r="V42" i="122"/>
  <c r="U42" i="122"/>
  <c r="L49" i="121"/>
  <c r="P3" i="121" s="1"/>
  <c r="P4" i="121" s="1"/>
  <c r="T18" i="121"/>
  <c r="K49" i="121"/>
  <c r="V18" i="121"/>
  <c r="U18" i="121"/>
  <c r="V14" i="121"/>
  <c r="P9" i="121" s="1"/>
  <c r="P7" i="121"/>
  <c r="S9" i="121" s="1"/>
  <c r="V42" i="121"/>
  <c r="U42" i="121"/>
  <c r="P5" i="121"/>
  <c r="L49" i="120"/>
  <c r="P3" i="120" s="1"/>
  <c r="P5" i="120" s="1"/>
  <c r="T18" i="120"/>
  <c r="K49" i="120"/>
  <c r="V18" i="120"/>
  <c r="U18" i="120"/>
  <c r="V14" i="120"/>
  <c r="P9" i="120" s="1"/>
  <c r="P7" i="120"/>
  <c r="S9" i="120" s="1"/>
  <c r="V42" i="120"/>
  <c r="U42" i="120"/>
  <c r="L49" i="119"/>
  <c r="P3" i="119" s="1"/>
  <c r="P5" i="119" s="1"/>
  <c r="T18" i="119"/>
  <c r="K49" i="119"/>
  <c r="V18" i="119"/>
  <c r="U18" i="119"/>
  <c r="V14" i="119"/>
  <c r="P9" i="119" s="1"/>
  <c r="P7" i="119"/>
  <c r="S9" i="119" s="1"/>
  <c r="V42" i="119"/>
  <c r="U42" i="119"/>
  <c r="L49" i="118"/>
  <c r="P3" i="118" s="1"/>
  <c r="P5" i="118" s="1"/>
  <c r="T18" i="118"/>
  <c r="K49" i="118"/>
  <c r="V18" i="118"/>
  <c r="U18" i="118"/>
  <c r="V14" i="118"/>
  <c r="P9" i="118" s="1"/>
  <c r="P7" i="118"/>
  <c r="S9" i="118" s="1"/>
  <c r="V42" i="118"/>
  <c r="U42" i="118"/>
  <c r="G49" i="117"/>
  <c r="K18" i="117"/>
  <c r="G49" i="116"/>
  <c r="K18" i="116"/>
  <c r="V14" i="117"/>
  <c r="P9" i="117" s="1"/>
  <c r="P7" i="117"/>
  <c r="S9" i="117" s="1"/>
  <c r="V42" i="117"/>
  <c r="U42" i="117"/>
  <c r="V14" i="116"/>
  <c r="P9" i="116" s="1"/>
  <c r="P7" i="116"/>
  <c r="S9" i="116" s="1"/>
  <c r="V42" i="116"/>
  <c r="U42" i="116"/>
  <c r="L49" i="113"/>
  <c r="P3" i="113" s="1"/>
  <c r="P4" i="113" s="1"/>
  <c r="T18" i="113"/>
  <c r="K49" i="113"/>
  <c r="V18" i="113"/>
  <c r="U18" i="113"/>
  <c r="V14" i="113"/>
  <c r="P9" i="113" s="1"/>
  <c r="P7" i="113"/>
  <c r="S9" i="113" s="1"/>
  <c r="V42" i="113"/>
  <c r="U42" i="113"/>
  <c r="P5" i="113"/>
  <c r="G49" i="109"/>
  <c r="K18" i="109"/>
  <c r="G49" i="110"/>
  <c r="K18" i="110"/>
  <c r="G49" i="108"/>
  <c r="K18" i="108"/>
  <c r="G49" i="111"/>
  <c r="K18" i="111"/>
  <c r="G49" i="107"/>
  <c r="K18" i="107"/>
  <c r="G49" i="106"/>
  <c r="K18" i="106"/>
  <c r="G49" i="105"/>
  <c r="K18" i="105"/>
  <c r="G49" i="104"/>
  <c r="K18" i="104"/>
  <c r="G49" i="103"/>
  <c r="K18" i="103"/>
  <c r="G49" i="94"/>
  <c r="K18" i="94"/>
  <c r="G49" i="95"/>
  <c r="K18" i="95"/>
  <c r="G49" i="96"/>
  <c r="K18" i="96"/>
  <c r="G49" i="97"/>
  <c r="K18" i="97"/>
  <c r="G49" i="98"/>
  <c r="K18" i="98"/>
  <c r="G49" i="99"/>
  <c r="K18" i="99"/>
  <c r="G49" i="100"/>
  <c r="K18" i="100"/>
  <c r="G49" i="101"/>
  <c r="K18" i="101"/>
  <c r="G49" i="102"/>
  <c r="K18" i="102"/>
  <c r="K46" i="34"/>
  <c r="H46" i="34"/>
  <c r="K44" i="34"/>
  <c r="H44" i="34"/>
  <c r="K40" i="34"/>
  <c r="H40" i="34"/>
  <c r="K38" i="34"/>
  <c r="H38" i="34"/>
  <c r="K36" i="34"/>
  <c r="H36" i="34"/>
  <c r="K34" i="34"/>
  <c r="H34" i="34"/>
  <c r="K32" i="34"/>
  <c r="H32" i="34"/>
  <c r="K30" i="34"/>
  <c r="H30" i="34"/>
  <c r="K28" i="34"/>
  <c r="H28" i="34"/>
  <c r="K26" i="34"/>
  <c r="H26" i="34"/>
  <c r="K24" i="34"/>
  <c r="H24" i="34"/>
  <c r="K22" i="34"/>
  <c r="H22" i="34"/>
  <c r="K20" i="34"/>
  <c r="H20" i="34"/>
  <c r="K18" i="34"/>
  <c r="H18" i="34"/>
  <c r="U48" i="34"/>
  <c r="L48" i="34"/>
  <c r="T48" i="34" s="1"/>
  <c r="S48" i="34" s="1"/>
  <c r="U41" i="34"/>
  <c r="V41" i="34"/>
  <c r="V39" i="34"/>
  <c r="U39" i="34"/>
  <c r="U33" i="34"/>
  <c r="V33" i="34"/>
  <c r="T45" i="34"/>
  <c r="S45" i="34" s="1"/>
  <c r="V29" i="34"/>
  <c r="U29" i="34"/>
  <c r="T23" i="34"/>
  <c r="S23" i="34" s="1"/>
  <c r="U23" i="34"/>
  <c r="K47" i="33"/>
  <c r="H47" i="33"/>
  <c r="U46" i="33"/>
  <c r="T46" i="33"/>
  <c r="S46" i="33" s="1"/>
  <c r="U34" i="33"/>
  <c r="T34" i="33"/>
  <c r="S34" i="33" s="1"/>
  <c r="K46" i="32"/>
  <c r="H46" i="32"/>
  <c r="K44" i="32"/>
  <c r="H44" i="32"/>
  <c r="K40" i="32"/>
  <c r="H40" i="32"/>
  <c r="K38" i="32"/>
  <c r="H38" i="32"/>
  <c r="K36" i="32"/>
  <c r="H36" i="32"/>
  <c r="K34" i="32"/>
  <c r="H34" i="32"/>
  <c r="K32" i="32"/>
  <c r="H32" i="32"/>
  <c r="K30" i="32"/>
  <c r="H30" i="32"/>
  <c r="K28" i="32"/>
  <c r="H28" i="32"/>
  <c r="K26" i="32"/>
  <c r="H26" i="32"/>
  <c r="K24" i="32"/>
  <c r="H24" i="32"/>
  <c r="K22" i="32"/>
  <c r="H22" i="32"/>
  <c r="K20" i="32"/>
  <c r="H20" i="32"/>
  <c r="K18" i="32"/>
  <c r="H18" i="32"/>
  <c r="U48" i="32"/>
  <c r="L48" i="32"/>
  <c r="T48" i="32" s="1"/>
  <c r="S48" i="32" s="1"/>
  <c r="U41" i="32"/>
  <c r="V41" i="32"/>
  <c r="U31" i="32"/>
  <c r="V31" i="32"/>
  <c r="U23" i="32"/>
  <c r="V23" i="32"/>
  <c r="T41" i="32"/>
  <c r="S41" i="32" s="1"/>
  <c r="T27" i="32"/>
  <c r="S27" i="32" s="1"/>
  <c r="T23" i="32"/>
  <c r="S23" i="32" s="1"/>
  <c r="T19" i="32"/>
  <c r="S19" i="32" s="1"/>
  <c r="T39" i="32"/>
  <c r="S39" i="32" s="1"/>
  <c r="T31" i="32"/>
  <c r="S31" i="32" s="1"/>
  <c r="K46" i="31"/>
  <c r="H46" i="31"/>
  <c r="K36" i="31"/>
  <c r="H36" i="31"/>
  <c r="U44" i="31"/>
  <c r="L44" i="31"/>
  <c r="T44" i="31" s="1"/>
  <c r="S44" i="31" s="1"/>
  <c r="V44" i="31"/>
  <c r="U34" i="31"/>
  <c r="L34" i="31"/>
  <c r="T34" i="31" s="1"/>
  <c r="S34" i="31" s="1"/>
  <c r="V34" i="31"/>
  <c r="U28" i="31"/>
  <c r="L28" i="31"/>
  <c r="T28" i="31" s="1"/>
  <c r="S28" i="31" s="1"/>
  <c r="V28" i="31"/>
  <c r="U26" i="31"/>
  <c r="V26" i="31"/>
  <c r="L26" i="31"/>
  <c r="T26" i="31" s="1"/>
  <c r="S26" i="31" s="1"/>
  <c r="U24" i="31"/>
  <c r="V24" i="31"/>
  <c r="L24" i="31"/>
  <c r="T24" i="31" s="1"/>
  <c r="S24" i="31" s="1"/>
  <c r="U22" i="31"/>
  <c r="L22" i="31"/>
  <c r="T22" i="31" s="1"/>
  <c r="S22" i="31" s="1"/>
  <c r="V22" i="31"/>
  <c r="U20" i="31"/>
  <c r="L20" i="31"/>
  <c r="T20" i="31" s="1"/>
  <c r="S20" i="31" s="1"/>
  <c r="V20" i="31"/>
  <c r="V18" i="31"/>
  <c r="L18" i="31"/>
  <c r="T18" i="31" s="1"/>
  <c r="U18" i="31"/>
  <c r="K47" i="31"/>
  <c r="H47" i="31"/>
  <c r="T45" i="31"/>
  <c r="S45" i="31" s="1"/>
  <c r="V45" i="31"/>
  <c r="V43" i="31"/>
  <c r="T43" i="31"/>
  <c r="S43" i="31" s="1"/>
  <c r="T41" i="31"/>
  <c r="S41" i="31" s="1"/>
  <c r="V41" i="31"/>
  <c r="U41" i="31"/>
  <c r="T39" i="31"/>
  <c r="S39" i="31" s="1"/>
  <c r="U39" i="31"/>
  <c r="U35" i="31"/>
  <c r="T35" i="31"/>
  <c r="S35" i="31" s="1"/>
  <c r="V33" i="31"/>
  <c r="T33" i="31"/>
  <c r="S33" i="31" s="1"/>
  <c r="U33" i="31"/>
  <c r="U27" i="31"/>
  <c r="V27" i="31"/>
  <c r="V23" i="31"/>
  <c r="U23" i="31"/>
  <c r="U19" i="31"/>
  <c r="V19" i="31"/>
  <c r="T27" i="31"/>
  <c r="S27" i="31" s="1"/>
  <c r="G49" i="92"/>
  <c r="K18" i="92"/>
  <c r="G49" i="93"/>
  <c r="K18" i="93"/>
  <c r="K46" i="30"/>
  <c r="H46" i="30"/>
  <c r="K44" i="30"/>
  <c r="H44" i="30"/>
  <c r="K40" i="30"/>
  <c r="H40" i="30"/>
  <c r="K38" i="30"/>
  <c r="H38" i="30"/>
  <c r="K36" i="30"/>
  <c r="H36" i="30"/>
  <c r="K34" i="30"/>
  <c r="H34" i="30"/>
  <c r="K32" i="30"/>
  <c r="H32" i="30"/>
  <c r="K30" i="30"/>
  <c r="H30" i="30"/>
  <c r="K28" i="30"/>
  <c r="H28" i="30"/>
  <c r="K26" i="30"/>
  <c r="H26" i="30"/>
  <c r="K24" i="30"/>
  <c r="H24" i="30"/>
  <c r="K22" i="30"/>
  <c r="H22" i="30"/>
  <c r="K20" i="30"/>
  <c r="H20" i="30"/>
  <c r="K18" i="30"/>
  <c r="H18" i="30"/>
  <c r="K47" i="30"/>
  <c r="H47" i="30"/>
  <c r="K25" i="30"/>
  <c r="L25" i="30" s="1"/>
  <c r="T25" i="30" s="1"/>
  <c r="S25" i="30" s="1"/>
  <c r="H25" i="30"/>
  <c r="K23" i="30"/>
  <c r="L23" i="30" s="1"/>
  <c r="T23" i="30" s="1"/>
  <c r="S23" i="30" s="1"/>
  <c r="H23" i="30"/>
  <c r="K21" i="30"/>
  <c r="L21" i="30" s="1"/>
  <c r="H21" i="30"/>
  <c r="K19" i="30"/>
  <c r="L19" i="30" s="1"/>
  <c r="T19" i="30" s="1"/>
  <c r="S19" i="30" s="1"/>
  <c r="H19" i="30"/>
  <c r="T43" i="30"/>
  <c r="S43" i="30" s="1"/>
  <c r="V43" i="30"/>
  <c r="U43" i="30"/>
  <c r="T39" i="30"/>
  <c r="S39" i="30" s="1"/>
  <c r="V39" i="30"/>
  <c r="U39" i="30"/>
  <c r="T35" i="30"/>
  <c r="S35" i="30" s="1"/>
  <c r="V35" i="30"/>
  <c r="U35" i="30"/>
  <c r="U21" i="30"/>
  <c r="V21" i="30"/>
  <c r="G49" i="88"/>
  <c r="K18" i="88"/>
  <c r="K46" i="29"/>
  <c r="L46" i="29" s="1"/>
  <c r="T46" i="29" s="1"/>
  <c r="S46" i="29" s="1"/>
  <c r="H46" i="29"/>
  <c r="K44" i="29"/>
  <c r="L44" i="29" s="1"/>
  <c r="T44" i="29" s="1"/>
  <c r="S44" i="29" s="1"/>
  <c r="H44" i="29"/>
  <c r="K40" i="29"/>
  <c r="H40" i="29"/>
  <c r="K38" i="29"/>
  <c r="L38" i="29" s="1"/>
  <c r="H38" i="29"/>
  <c r="K36" i="29"/>
  <c r="L36" i="29" s="1"/>
  <c r="T36" i="29" s="1"/>
  <c r="S36" i="29" s="1"/>
  <c r="H36" i="29"/>
  <c r="K34" i="29"/>
  <c r="L34" i="29" s="1"/>
  <c r="H34" i="29"/>
  <c r="K32" i="29"/>
  <c r="L32" i="29" s="1"/>
  <c r="T32" i="29" s="1"/>
  <c r="S32" i="29" s="1"/>
  <c r="H32" i="29"/>
  <c r="K30" i="29"/>
  <c r="L30" i="29" s="1"/>
  <c r="H30" i="29"/>
  <c r="K28" i="29"/>
  <c r="L28" i="29" s="1"/>
  <c r="H28" i="29"/>
  <c r="K26" i="29"/>
  <c r="L26" i="29" s="1"/>
  <c r="H26" i="29"/>
  <c r="K24" i="29"/>
  <c r="L24" i="29" s="1"/>
  <c r="T24" i="29" s="1"/>
  <c r="S24" i="29" s="1"/>
  <c r="H24" i="29"/>
  <c r="K22" i="29"/>
  <c r="L22" i="29" s="1"/>
  <c r="H22" i="29"/>
  <c r="K20" i="29"/>
  <c r="L20" i="29" s="1"/>
  <c r="T20" i="29" s="1"/>
  <c r="S20" i="29" s="1"/>
  <c r="H20" i="29"/>
  <c r="K18" i="29"/>
  <c r="L18" i="29" s="1"/>
  <c r="T18" i="29" s="1"/>
  <c r="H18" i="29"/>
  <c r="K47" i="29"/>
  <c r="V47" i="29" s="1"/>
  <c r="H47" i="29"/>
  <c r="K45" i="29"/>
  <c r="L45" i="29" s="1"/>
  <c r="T45" i="29" s="1"/>
  <c r="S45" i="29" s="1"/>
  <c r="H45" i="29"/>
  <c r="K43" i="29"/>
  <c r="L43" i="29" s="1"/>
  <c r="T43" i="29" s="1"/>
  <c r="S43" i="29" s="1"/>
  <c r="H43" i="29"/>
  <c r="K41" i="29"/>
  <c r="H41" i="29"/>
  <c r="K39" i="29"/>
  <c r="H39" i="29"/>
  <c r="K37" i="29"/>
  <c r="H37" i="29"/>
  <c r="K35" i="29"/>
  <c r="U35" i="29" s="1"/>
  <c r="H35" i="29"/>
  <c r="K33" i="29"/>
  <c r="L33" i="29" s="1"/>
  <c r="H33" i="29"/>
  <c r="K31" i="29"/>
  <c r="U31" i="29" s="1"/>
  <c r="H31" i="29"/>
  <c r="K29" i="29"/>
  <c r="H29" i="29"/>
  <c r="K27" i="29"/>
  <c r="H27" i="29"/>
  <c r="K25" i="29"/>
  <c r="H25" i="29"/>
  <c r="K23" i="29"/>
  <c r="H23" i="29"/>
  <c r="K21" i="29"/>
  <c r="H21" i="29"/>
  <c r="K19" i="29"/>
  <c r="H19" i="29"/>
  <c r="V38" i="29"/>
  <c r="V34" i="29"/>
  <c r="V30" i="29"/>
  <c r="V26" i="29"/>
  <c r="V22" i="29"/>
  <c r="U33" i="29"/>
  <c r="V45" i="29"/>
  <c r="G49" i="91"/>
  <c r="K18" i="91"/>
  <c r="G49" i="90"/>
  <c r="K18" i="90"/>
  <c r="G49" i="89"/>
  <c r="K18" i="89"/>
  <c r="K46" i="28"/>
  <c r="L46" i="28" s="1"/>
  <c r="T46" i="28" s="1"/>
  <c r="S46" i="28" s="1"/>
  <c r="H46" i="28"/>
  <c r="K44" i="28"/>
  <c r="H44" i="28"/>
  <c r="K40" i="28"/>
  <c r="L40" i="28" s="1"/>
  <c r="H40" i="28"/>
  <c r="K38" i="28"/>
  <c r="U38" i="28" s="1"/>
  <c r="H38" i="28"/>
  <c r="K36" i="28"/>
  <c r="H36" i="28"/>
  <c r="K34" i="28"/>
  <c r="H34" i="28"/>
  <c r="K32" i="28"/>
  <c r="L32" i="28" s="1"/>
  <c r="H32" i="28"/>
  <c r="K30" i="28"/>
  <c r="U30" i="28" s="1"/>
  <c r="H30" i="28"/>
  <c r="K28" i="28"/>
  <c r="L28" i="28" s="1"/>
  <c r="T28" i="28" s="1"/>
  <c r="S28" i="28" s="1"/>
  <c r="H28" i="28"/>
  <c r="K26" i="28"/>
  <c r="H26" i="28"/>
  <c r="K24" i="28"/>
  <c r="L24" i="28" s="1"/>
  <c r="H24" i="28"/>
  <c r="K22" i="28"/>
  <c r="L22" i="28" s="1"/>
  <c r="H22" i="28"/>
  <c r="K20" i="28"/>
  <c r="H20" i="28"/>
  <c r="K18" i="28"/>
  <c r="H18" i="28"/>
  <c r="K47" i="28"/>
  <c r="H47" i="28"/>
  <c r="V46" i="28"/>
  <c r="U44" i="28"/>
  <c r="V40" i="28"/>
  <c r="U36" i="28"/>
  <c r="U34" i="28"/>
  <c r="V32" i="28"/>
  <c r="U28" i="28"/>
  <c r="U26" i="28"/>
  <c r="V24" i="28"/>
  <c r="U20" i="28"/>
  <c r="V43" i="28"/>
  <c r="T43" i="28"/>
  <c r="S43" i="28" s="1"/>
  <c r="U43" i="28"/>
  <c r="T39" i="28"/>
  <c r="S39" i="28" s="1"/>
  <c r="V39" i="28"/>
  <c r="U39" i="28"/>
  <c r="T35" i="28"/>
  <c r="S35" i="28" s="1"/>
  <c r="U35" i="28"/>
  <c r="U23" i="28"/>
  <c r="T23" i="28"/>
  <c r="S23" i="28" s="1"/>
  <c r="V23" i="28"/>
  <c r="G49" i="87"/>
  <c r="K18" i="87"/>
  <c r="K47" i="35"/>
  <c r="H47" i="35"/>
  <c r="U30" i="35"/>
  <c r="T30" i="35"/>
  <c r="S30" i="35" s="1"/>
  <c r="U22" i="35"/>
  <c r="V22" i="35"/>
  <c r="T22" i="35"/>
  <c r="S22" i="35" s="1"/>
  <c r="K46" i="36"/>
  <c r="H46" i="36"/>
  <c r="K44" i="36"/>
  <c r="U44" i="36" s="1"/>
  <c r="H44" i="36"/>
  <c r="K40" i="36"/>
  <c r="H40" i="36"/>
  <c r="K38" i="36"/>
  <c r="L38" i="36" s="1"/>
  <c r="H38" i="36"/>
  <c r="K36" i="36"/>
  <c r="H36" i="36"/>
  <c r="K34" i="36"/>
  <c r="H34" i="36"/>
  <c r="K32" i="36"/>
  <c r="H32" i="36"/>
  <c r="K30" i="36"/>
  <c r="L30" i="36" s="1"/>
  <c r="T30" i="36" s="1"/>
  <c r="S30" i="36" s="1"/>
  <c r="H30" i="36"/>
  <c r="K28" i="36"/>
  <c r="L28" i="36" s="1"/>
  <c r="T28" i="36" s="1"/>
  <c r="S28" i="36" s="1"/>
  <c r="H28" i="36"/>
  <c r="K26" i="36"/>
  <c r="V26" i="36" s="1"/>
  <c r="H26" i="36"/>
  <c r="K24" i="36"/>
  <c r="U24" i="36" s="1"/>
  <c r="H24" i="36"/>
  <c r="K22" i="36"/>
  <c r="L22" i="36" s="1"/>
  <c r="T22" i="36" s="1"/>
  <c r="S22" i="36" s="1"/>
  <c r="H22" i="36"/>
  <c r="K20" i="36"/>
  <c r="U20" i="36" s="1"/>
  <c r="H20" i="36"/>
  <c r="K18" i="36"/>
  <c r="L18" i="36" s="1"/>
  <c r="H18" i="36"/>
  <c r="U18" i="36"/>
  <c r="V22" i="36"/>
  <c r="U32" i="36"/>
  <c r="U46" i="36"/>
  <c r="K19" i="36"/>
  <c r="K49" i="36" s="1"/>
  <c r="H19" i="36"/>
  <c r="K21" i="36"/>
  <c r="L21" i="36" s="1"/>
  <c r="T21" i="36" s="1"/>
  <c r="S21" i="36" s="1"/>
  <c r="H21" i="36"/>
  <c r="K33" i="36"/>
  <c r="L33" i="36" s="1"/>
  <c r="T33" i="36" s="1"/>
  <c r="S33" i="36" s="1"/>
  <c r="H33" i="36"/>
  <c r="U28" i="36"/>
  <c r="U36" i="36"/>
  <c r="U40" i="36"/>
  <c r="L42" i="36"/>
  <c r="T42" i="36" s="1"/>
  <c r="S42" i="36" s="1"/>
  <c r="T18" i="36"/>
  <c r="L32" i="37"/>
  <c r="U32" i="37"/>
  <c r="L30" i="37"/>
  <c r="V30" i="37"/>
  <c r="L28" i="37"/>
  <c r="V28" i="37"/>
  <c r="L26" i="37"/>
  <c r="V26" i="37"/>
  <c r="L18" i="37"/>
  <c r="L36" i="37"/>
  <c r="V36" i="37"/>
  <c r="U36" i="37"/>
  <c r="U46" i="37"/>
  <c r="L46" i="37"/>
  <c r="T46" i="37" s="1"/>
  <c r="S46" i="37" s="1"/>
  <c r="V46" i="37"/>
  <c r="K48" i="37"/>
  <c r="L48" i="37" s="1"/>
  <c r="H48" i="37"/>
  <c r="K19" i="37"/>
  <c r="H19" i="37"/>
  <c r="K21" i="37"/>
  <c r="H21" i="37"/>
  <c r="K23" i="37"/>
  <c r="H23" i="37"/>
  <c r="K25" i="37"/>
  <c r="H25" i="37"/>
  <c r="K27" i="37"/>
  <c r="H27" i="37"/>
  <c r="K29" i="37"/>
  <c r="H29" i="37"/>
  <c r="K31" i="37"/>
  <c r="H31" i="37"/>
  <c r="K33" i="37"/>
  <c r="L33" i="37" s="1"/>
  <c r="H33" i="37"/>
  <c r="K35" i="37"/>
  <c r="L35" i="37" s="1"/>
  <c r="T35" i="37" s="1"/>
  <c r="S35" i="37" s="1"/>
  <c r="H35" i="37"/>
  <c r="K37" i="37"/>
  <c r="L37" i="37" s="1"/>
  <c r="H37" i="37"/>
  <c r="K39" i="37"/>
  <c r="L39" i="37" s="1"/>
  <c r="T39" i="37" s="1"/>
  <c r="S39" i="37" s="1"/>
  <c r="H39" i="37"/>
  <c r="K41" i="37"/>
  <c r="L41" i="37" s="1"/>
  <c r="H41" i="37"/>
  <c r="K43" i="37"/>
  <c r="L43" i="37" s="1"/>
  <c r="T43" i="37" s="1"/>
  <c r="S43" i="37" s="1"/>
  <c r="H43" i="37"/>
  <c r="K45" i="37"/>
  <c r="L45" i="37" s="1"/>
  <c r="H45" i="37"/>
  <c r="K47" i="37"/>
  <c r="L47" i="37" s="1"/>
  <c r="T47" i="37" s="1"/>
  <c r="S47" i="37" s="1"/>
  <c r="H47" i="37"/>
  <c r="T41" i="37"/>
  <c r="S41" i="37" s="1"/>
  <c r="U20" i="37"/>
  <c r="U24" i="37"/>
  <c r="U28" i="37"/>
  <c r="U30" i="37"/>
  <c r="V32" i="37"/>
  <c r="V34" i="37"/>
  <c r="U40" i="37"/>
  <c r="V48" i="37"/>
  <c r="U22" i="37"/>
  <c r="V22" i="37"/>
  <c r="U26" i="37"/>
  <c r="T26" i="37"/>
  <c r="S26" i="37" s="1"/>
  <c r="V38" i="37"/>
  <c r="U38" i="37"/>
  <c r="U44" i="37"/>
  <c r="V44" i="37"/>
  <c r="T44" i="37"/>
  <c r="S44" i="37" s="1"/>
  <c r="T38" i="37"/>
  <c r="S38" i="37" s="1"/>
  <c r="G49" i="84"/>
  <c r="K18" i="84"/>
  <c r="G49" i="86"/>
  <c r="K18" i="86"/>
  <c r="G49" i="83"/>
  <c r="K18" i="83"/>
  <c r="G49" i="82"/>
  <c r="K18" i="82"/>
  <c r="K46" i="38"/>
  <c r="H46" i="38"/>
  <c r="K44" i="38"/>
  <c r="H44" i="38"/>
  <c r="K40" i="38"/>
  <c r="H40" i="38"/>
  <c r="K38" i="38"/>
  <c r="H38" i="38"/>
  <c r="K36" i="38"/>
  <c r="H36" i="38"/>
  <c r="K34" i="38"/>
  <c r="H34" i="38"/>
  <c r="K32" i="38"/>
  <c r="H32" i="38"/>
  <c r="K30" i="38"/>
  <c r="H30" i="38"/>
  <c r="K28" i="38"/>
  <c r="H28" i="38"/>
  <c r="K26" i="38"/>
  <c r="H26" i="38"/>
  <c r="K24" i="38"/>
  <c r="H24" i="38"/>
  <c r="K22" i="38"/>
  <c r="H22" i="38"/>
  <c r="K20" i="38"/>
  <c r="H20" i="38"/>
  <c r="K18" i="38"/>
  <c r="H18" i="38"/>
  <c r="U48" i="38"/>
  <c r="L48" i="38"/>
  <c r="T48" i="38" s="1"/>
  <c r="S48" i="38" s="1"/>
  <c r="V43" i="38"/>
  <c r="U43" i="38"/>
  <c r="V41" i="38"/>
  <c r="U41" i="38"/>
  <c r="U37" i="38"/>
  <c r="V37" i="38"/>
  <c r="U33" i="38"/>
  <c r="V33" i="38"/>
  <c r="U29" i="38"/>
  <c r="V29" i="38"/>
  <c r="U21" i="38"/>
  <c r="V21" i="38"/>
  <c r="T45" i="38"/>
  <c r="S45" i="38" s="1"/>
  <c r="T33" i="38"/>
  <c r="S33" i="38" s="1"/>
  <c r="T43" i="38"/>
  <c r="S43" i="38" s="1"/>
  <c r="K46" i="39"/>
  <c r="L46" i="39" s="1"/>
  <c r="H46" i="39"/>
  <c r="K44" i="39"/>
  <c r="H44" i="39"/>
  <c r="K40" i="39"/>
  <c r="L40" i="39" s="1"/>
  <c r="H40" i="39"/>
  <c r="K38" i="39"/>
  <c r="L38" i="39" s="1"/>
  <c r="H38" i="39"/>
  <c r="K36" i="39"/>
  <c r="H36" i="39"/>
  <c r="K34" i="39"/>
  <c r="L34" i="39" s="1"/>
  <c r="H34" i="39"/>
  <c r="K32" i="39"/>
  <c r="L32" i="39" s="1"/>
  <c r="H32" i="39"/>
  <c r="K30" i="39"/>
  <c r="U30" i="39" s="1"/>
  <c r="H30" i="39"/>
  <c r="K28" i="39"/>
  <c r="H28" i="39"/>
  <c r="K26" i="39"/>
  <c r="H26" i="39"/>
  <c r="K24" i="39"/>
  <c r="L24" i="39" s="1"/>
  <c r="H24" i="39"/>
  <c r="K22" i="39"/>
  <c r="H22" i="39"/>
  <c r="K20" i="39"/>
  <c r="H20" i="39"/>
  <c r="K18" i="39"/>
  <c r="U18" i="39" s="1"/>
  <c r="H18" i="39"/>
  <c r="V46" i="39"/>
  <c r="U40" i="39"/>
  <c r="U32" i="39"/>
  <c r="U28" i="39"/>
  <c r="U26" i="39"/>
  <c r="V24" i="39"/>
  <c r="K47" i="39"/>
  <c r="H47" i="39"/>
  <c r="U44" i="39"/>
  <c r="V34" i="39"/>
  <c r="U34" i="39"/>
  <c r="G49" i="81"/>
  <c r="K18" i="81"/>
  <c r="G49" i="80"/>
  <c r="K18" i="80"/>
  <c r="G49" i="79"/>
  <c r="K18" i="79"/>
  <c r="K46" i="40"/>
  <c r="U46" i="40" s="1"/>
  <c r="H46" i="40"/>
  <c r="K44" i="40"/>
  <c r="L44" i="40" s="1"/>
  <c r="H44" i="40"/>
  <c r="K40" i="40"/>
  <c r="U40" i="40" s="1"/>
  <c r="H40" i="40"/>
  <c r="K38" i="40"/>
  <c r="L38" i="40" s="1"/>
  <c r="H38" i="40"/>
  <c r="K36" i="40"/>
  <c r="L36" i="40" s="1"/>
  <c r="T36" i="40" s="1"/>
  <c r="S36" i="40" s="1"/>
  <c r="H36" i="40"/>
  <c r="K34" i="40"/>
  <c r="L34" i="40" s="1"/>
  <c r="H34" i="40"/>
  <c r="K32" i="40"/>
  <c r="U32" i="40" s="1"/>
  <c r="H32" i="40"/>
  <c r="K30" i="40"/>
  <c r="L30" i="40" s="1"/>
  <c r="H30" i="40"/>
  <c r="K28" i="40"/>
  <c r="L28" i="40" s="1"/>
  <c r="H28" i="40"/>
  <c r="K26" i="40"/>
  <c r="L26" i="40" s="1"/>
  <c r="T26" i="40" s="1"/>
  <c r="S26" i="40" s="1"/>
  <c r="H26" i="40"/>
  <c r="K24" i="40"/>
  <c r="L24" i="40" s="1"/>
  <c r="T24" i="40" s="1"/>
  <c r="S24" i="40" s="1"/>
  <c r="H24" i="40"/>
  <c r="K22" i="40"/>
  <c r="L22" i="40" s="1"/>
  <c r="H22" i="40"/>
  <c r="K20" i="40"/>
  <c r="L20" i="40" s="1"/>
  <c r="T20" i="40" s="1"/>
  <c r="S20" i="40" s="1"/>
  <c r="H20" i="40"/>
  <c r="K18" i="40"/>
  <c r="H18" i="40"/>
  <c r="K47" i="40"/>
  <c r="H47" i="40"/>
  <c r="V38" i="40"/>
  <c r="V34" i="40"/>
  <c r="V26" i="40"/>
  <c r="V22" i="40"/>
  <c r="V43" i="40"/>
  <c r="U43" i="40"/>
  <c r="T43" i="40"/>
  <c r="S43" i="40" s="1"/>
  <c r="T41" i="40"/>
  <c r="S41" i="40" s="1"/>
  <c r="U28" i="40"/>
  <c r="V48" i="26"/>
  <c r="T48" i="26"/>
  <c r="S48" i="26" s="1"/>
  <c r="U48" i="26"/>
  <c r="T44" i="26"/>
  <c r="S44" i="26" s="1"/>
  <c r="U41" i="26"/>
  <c r="V35" i="26"/>
  <c r="U35" i="26"/>
  <c r="T33" i="26"/>
  <c r="S33" i="26" s="1"/>
  <c r="V27" i="26"/>
  <c r="U27" i="26"/>
  <c r="V25" i="26"/>
  <c r="V19" i="26"/>
  <c r="U19" i="26"/>
  <c r="U40" i="26"/>
  <c r="U32" i="26"/>
  <c r="U24" i="26"/>
  <c r="K46" i="25"/>
  <c r="L46" i="25" s="1"/>
  <c r="H46" i="25"/>
  <c r="K44" i="25"/>
  <c r="L44" i="25" s="1"/>
  <c r="H44" i="25"/>
  <c r="K40" i="25"/>
  <c r="H40" i="25"/>
  <c r="K38" i="25"/>
  <c r="H38" i="25"/>
  <c r="K36" i="25"/>
  <c r="L36" i="25" s="1"/>
  <c r="H36" i="25"/>
  <c r="K34" i="25"/>
  <c r="H34" i="25"/>
  <c r="K32" i="25"/>
  <c r="H32" i="25"/>
  <c r="K30" i="25"/>
  <c r="L30" i="25" s="1"/>
  <c r="H30" i="25"/>
  <c r="K28" i="25"/>
  <c r="H28" i="25"/>
  <c r="K26" i="25"/>
  <c r="H26" i="25"/>
  <c r="K24" i="25"/>
  <c r="L24" i="25" s="1"/>
  <c r="H24" i="25"/>
  <c r="K22" i="25"/>
  <c r="H22" i="25"/>
  <c r="K20" i="25"/>
  <c r="L20" i="25" s="1"/>
  <c r="H20" i="25"/>
  <c r="K18" i="25"/>
  <c r="L18" i="25" s="1"/>
  <c r="H18" i="25"/>
  <c r="V46" i="25"/>
  <c r="T24" i="25"/>
  <c r="S24" i="25" s="1"/>
  <c r="U18" i="25"/>
  <c r="V28" i="25"/>
  <c r="U20" i="25"/>
  <c r="K19" i="25"/>
  <c r="H19" i="25"/>
  <c r="K21" i="25"/>
  <c r="H21" i="25"/>
  <c r="K23" i="25"/>
  <c r="H23" i="25"/>
  <c r="K25" i="25"/>
  <c r="H25" i="25"/>
  <c r="K27" i="25"/>
  <c r="L27" i="25" s="1"/>
  <c r="H27" i="25"/>
  <c r="K29" i="25"/>
  <c r="L29" i="25" s="1"/>
  <c r="H29" i="25"/>
  <c r="K31" i="25"/>
  <c r="H31" i="25"/>
  <c r="K33" i="25"/>
  <c r="H33" i="25"/>
  <c r="K35" i="25"/>
  <c r="H35" i="25"/>
  <c r="K37" i="25"/>
  <c r="H37" i="25"/>
  <c r="K39" i="25"/>
  <c r="H39" i="25"/>
  <c r="K41" i="25"/>
  <c r="H41" i="25"/>
  <c r="K48" i="25"/>
  <c r="L48" i="25" s="1"/>
  <c r="H48" i="25"/>
  <c r="V48" i="25"/>
  <c r="T48" i="25"/>
  <c r="S48" i="25" s="1"/>
  <c r="V44" i="25"/>
  <c r="T44" i="25"/>
  <c r="S44" i="25" s="1"/>
  <c r="U44" i="25"/>
  <c r="V29" i="25"/>
  <c r="T29" i="25"/>
  <c r="S29" i="25" s="1"/>
  <c r="T27" i="25"/>
  <c r="S27" i="25" s="1"/>
  <c r="K46" i="24"/>
  <c r="L46" i="24" s="1"/>
  <c r="T46" i="24" s="1"/>
  <c r="S46" i="24" s="1"/>
  <c r="H46" i="24"/>
  <c r="K44" i="24"/>
  <c r="H44" i="24"/>
  <c r="K40" i="24"/>
  <c r="H40" i="24"/>
  <c r="K38" i="24"/>
  <c r="H38" i="24"/>
  <c r="K36" i="24"/>
  <c r="L36" i="24" s="1"/>
  <c r="T36" i="24" s="1"/>
  <c r="S36" i="24" s="1"/>
  <c r="H36" i="24"/>
  <c r="K34" i="24"/>
  <c r="H34" i="24"/>
  <c r="K32" i="24"/>
  <c r="H32" i="24"/>
  <c r="K30" i="24"/>
  <c r="H30" i="24"/>
  <c r="K28" i="24"/>
  <c r="H28" i="24"/>
  <c r="K26" i="24"/>
  <c r="H26" i="24"/>
  <c r="K24" i="24"/>
  <c r="H24" i="24"/>
  <c r="K22" i="24"/>
  <c r="H22" i="24"/>
  <c r="K20" i="24"/>
  <c r="H20" i="24"/>
  <c r="K18" i="24"/>
  <c r="H18" i="24"/>
  <c r="U18" i="24"/>
  <c r="G49" i="70"/>
  <c r="K18" i="70"/>
  <c r="G49" i="71"/>
  <c r="K18" i="71"/>
  <c r="G49" i="72"/>
  <c r="K18" i="72"/>
  <c r="G49" i="73"/>
  <c r="K18" i="73"/>
  <c r="G49" i="69"/>
  <c r="K18" i="69"/>
  <c r="U36" i="24"/>
  <c r="V46" i="24"/>
  <c r="U46" i="24"/>
  <c r="G49" i="67"/>
  <c r="K18" i="67"/>
  <c r="G49" i="68"/>
  <c r="K18" i="68"/>
  <c r="G49" i="74"/>
  <c r="K18" i="74"/>
  <c r="G49" i="75"/>
  <c r="K18" i="75"/>
  <c r="G49" i="76"/>
  <c r="K18" i="76"/>
  <c r="G49" i="77"/>
  <c r="K18" i="77"/>
  <c r="G49" i="78"/>
  <c r="K18" i="78"/>
  <c r="G49" i="66"/>
  <c r="K18" i="66"/>
  <c r="G49" i="65"/>
  <c r="K18" i="65"/>
  <c r="G49" i="64"/>
  <c r="K18" i="64"/>
  <c r="K46" i="23"/>
  <c r="H46" i="23"/>
  <c r="K44" i="23"/>
  <c r="H44" i="23"/>
  <c r="K40" i="23"/>
  <c r="H40" i="23"/>
  <c r="K38" i="23"/>
  <c r="H38" i="23"/>
  <c r="K36" i="23"/>
  <c r="H36" i="23"/>
  <c r="K34" i="23"/>
  <c r="H34" i="23"/>
  <c r="K32" i="23"/>
  <c r="H32" i="23"/>
  <c r="K30" i="23"/>
  <c r="H30" i="23"/>
  <c r="K28" i="23"/>
  <c r="H28" i="23"/>
  <c r="K26" i="23"/>
  <c r="H26" i="23"/>
  <c r="K24" i="23"/>
  <c r="H24" i="23"/>
  <c r="K22" i="23"/>
  <c r="H22" i="23"/>
  <c r="K20" i="23"/>
  <c r="H20" i="23"/>
  <c r="K18" i="23"/>
  <c r="H18" i="23"/>
  <c r="K48" i="23"/>
  <c r="H48" i="23"/>
  <c r="U41" i="23"/>
  <c r="V41" i="23"/>
  <c r="U39" i="23"/>
  <c r="V39" i="23"/>
  <c r="U23" i="23"/>
  <c r="V23" i="23"/>
  <c r="T41" i="23"/>
  <c r="S41" i="23" s="1"/>
  <c r="T31" i="23"/>
  <c r="S31" i="23" s="1"/>
  <c r="T23" i="23"/>
  <c r="S23" i="23" s="1"/>
  <c r="G49" i="63"/>
  <c r="K18" i="63"/>
  <c r="G49" i="62"/>
  <c r="K18" i="62"/>
  <c r="G49" i="60"/>
  <c r="K18" i="60"/>
  <c r="G49" i="59"/>
  <c r="K18" i="59"/>
  <c r="K46" i="22"/>
  <c r="H46" i="22"/>
  <c r="K44" i="22"/>
  <c r="H44" i="22"/>
  <c r="K40" i="22"/>
  <c r="H40" i="22"/>
  <c r="K38" i="22"/>
  <c r="H38" i="22"/>
  <c r="K36" i="22"/>
  <c r="H36" i="22"/>
  <c r="K34" i="22"/>
  <c r="H34" i="22"/>
  <c r="K32" i="22"/>
  <c r="H32" i="22"/>
  <c r="K30" i="22"/>
  <c r="H30" i="22"/>
  <c r="K28" i="22"/>
  <c r="H28" i="22"/>
  <c r="K26" i="22"/>
  <c r="H26" i="22"/>
  <c r="K24" i="22"/>
  <c r="H24" i="22"/>
  <c r="K22" i="22"/>
  <c r="H22" i="22"/>
  <c r="K20" i="22"/>
  <c r="K49" i="22" s="1"/>
  <c r="H20" i="22"/>
  <c r="K18" i="22"/>
  <c r="H18" i="22"/>
  <c r="U39" i="22"/>
  <c r="V39" i="22"/>
  <c r="G49" i="58"/>
  <c r="K18" i="58"/>
  <c r="G49" i="57"/>
  <c r="K18" i="57"/>
  <c r="K46" i="21"/>
  <c r="L46" i="21" s="1"/>
  <c r="H46" i="21"/>
  <c r="K44" i="21"/>
  <c r="L44" i="21" s="1"/>
  <c r="H44" i="21"/>
  <c r="K40" i="21"/>
  <c r="L40" i="21" s="1"/>
  <c r="H40" i="21"/>
  <c r="K38" i="21"/>
  <c r="L38" i="21" s="1"/>
  <c r="H38" i="21"/>
  <c r="K36" i="21"/>
  <c r="H36" i="21"/>
  <c r="K34" i="21"/>
  <c r="L34" i="21" s="1"/>
  <c r="H34" i="21"/>
  <c r="K32" i="21"/>
  <c r="L32" i="21" s="1"/>
  <c r="H32" i="21"/>
  <c r="K30" i="21"/>
  <c r="V30" i="21" s="1"/>
  <c r="H30" i="21"/>
  <c r="K28" i="21"/>
  <c r="L28" i="21" s="1"/>
  <c r="T28" i="21" s="1"/>
  <c r="S28" i="21" s="1"/>
  <c r="H28" i="21"/>
  <c r="K26" i="21"/>
  <c r="L26" i="21" s="1"/>
  <c r="H26" i="21"/>
  <c r="K24" i="21"/>
  <c r="H24" i="21"/>
  <c r="K22" i="21"/>
  <c r="H22" i="21"/>
  <c r="K20" i="21"/>
  <c r="L20" i="21" s="1"/>
  <c r="T20" i="21" s="1"/>
  <c r="S20" i="21" s="1"/>
  <c r="H20" i="21"/>
  <c r="K18" i="21"/>
  <c r="U18" i="21" s="1"/>
  <c r="H18" i="21"/>
  <c r="V46" i="21"/>
  <c r="V38" i="21"/>
  <c r="V34" i="21"/>
  <c r="V26" i="21"/>
  <c r="V40" i="21"/>
  <c r="V44" i="21"/>
  <c r="V36" i="21"/>
  <c r="V22" i="21"/>
  <c r="V24" i="21"/>
  <c r="K46" i="20"/>
  <c r="H46" i="20"/>
  <c r="K44" i="20"/>
  <c r="H44" i="20"/>
  <c r="K40" i="20"/>
  <c r="H40" i="20"/>
  <c r="K38" i="20"/>
  <c r="H38" i="20"/>
  <c r="K36" i="20"/>
  <c r="H36" i="20"/>
  <c r="K34" i="20"/>
  <c r="H34" i="20"/>
  <c r="K32" i="20"/>
  <c r="H32" i="20"/>
  <c r="K30" i="20"/>
  <c r="H30" i="20"/>
  <c r="K28" i="20"/>
  <c r="H28" i="20"/>
  <c r="K26" i="20"/>
  <c r="H26" i="20"/>
  <c r="K24" i="20"/>
  <c r="H24" i="20"/>
  <c r="K22" i="20"/>
  <c r="H22" i="20"/>
  <c r="K20" i="20"/>
  <c r="H20" i="20"/>
  <c r="K18" i="20"/>
  <c r="H18" i="20"/>
  <c r="K47" i="20"/>
  <c r="H47" i="20"/>
  <c r="K23" i="20"/>
  <c r="L23" i="20" s="1"/>
  <c r="T23" i="20" s="1"/>
  <c r="S23" i="20" s="1"/>
  <c r="H23" i="20"/>
  <c r="K21" i="20"/>
  <c r="L21" i="20" s="1"/>
  <c r="T21" i="20" s="1"/>
  <c r="S21" i="20" s="1"/>
  <c r="H21" i="20"/>
  <c r="K19" i="20"/>
  <c r="L19" i="20" s="1"/>
  <c r="H19" i="20"/>
  <c r="T43" i="20"/>
  <c r="S43" i="20" s="1"/>
  <c r="V43" i="20"/>
  <c r="U37" i="20"/>
  <c r="V37" i="20"/>
  <c r="T37" i="20"/>
  <c r="S37" i="20" s="1"/>
  <c r="U19" i="20"/>
  <c r="T19" i="20"/>
  <c r="S19" i="20" s="1"/>
  <c r="G49" i="56"/>
  <c r="K18" i="56"/>
  <c r="G49" i="55"/>
  <c r="K18" i="55"/>
  <c r="G49" i="54"/>
  <c r="K18" i="54"/>
  <c r="G49" i="53"/>
  <c r="K18" i="53"/>
  <c r="G49" i="52"/>
  <c r="K18" i="52"/>
  <c r="G49" i="51"/>
  <c r="K18" i="51"/>
  <c r="K46" i="19"/>
  <c r="H46" i="19"/>
  <c r="K44" i="19"/>
  <c r="H44" i="19"/>
  <c r="K40" i="19"/>
  <c r="H40" i="19"/>
  <c r="K38" i="19"/>
  <c r="H38" i="19"/>
  <c r="K36" i="19"/>
  <c r="H36" i="19"/>
  <c r="K34" i="19"/>
  <c r="H34" i="19"/>
  <c r="K32" i="19"/>
  <c r="H32" i="19"/>
  <c r="K30" i="19"/>
  <c r="H30" i="19"/>
  <c r="K28" i="19"/>
  <c r="H28" i="19"/>
  <c r="K26" i="19"/>
  <c r="H26" i="19"/>
  <c r="K24" i="19"/>
  <c r="H24" i="19"/>
  <c r="K22" i="19"/>
  <c r="H22" i="19"/>
  <c r="K20" i="19"/>
  <c r="H20" i="19"/>
  <c r="K18" i="19"/>
  <c r="H18" i="19"/>
  <c r="U48" i="19"/>
  <c r="L48" i="19"/>
  <c r="T48" i="19" s="1"/>
  <c r="S48" i="19" s="1"/>
  <c r="U45" i="19"/>
  <c r="V45" i="19"/>
  <c r="U43" i="19"/>
  <c r="V43" i="19"/>
  <c r="V41" i="19"/>
  <c r="U41" i="19"/>
  <c r="U35" i="19"/>
  <c r="V35" i="19"/>
  <c r="V29" i="19"/>
  <c r="U29" i="19"/>
  <c r="U25" i="19"/>
  <c r="V25" i="19"/>
  <c r="T41" i="19"/>
  <c r="S41" i="19" s="1"/>
  <c r="T25" i="19"/>
  <c r="S25" i="19" s="1"/>
  <c r="T21" i="19"/>
  <c r="S21" i="19" s="1"/>
  <c r="T35" i="19"/>
  <c r="S35" i="19" s="1"/>
  <c r="G49" i="50"/>
  <c r="K18" i="50"/>
  <c r="G49" i="49"/>
  <c r="K18" i="49"/>
  <c r="G49" i="48"/>
  <c r="K18" i="48"/>
  <c r="K46" i="17"/>
  <c r="H46" i="17"/>
  <c r="K44" i="17"/>
  <c r="H44" i="17"/>
  <c r="K40" i="17"/>
  <c r="H40" i="17"/>
  <c r="K38" i="17"/>
  <c r="H38" i="17"/>
  <c r="K36" i="17"/>
  <c r="H36" i="17"/>
  <c r="K34" i="17"/>
  <c r="H34" i="17"/>
  <c r="K32" i="17"/>
  <c r="H32" i="17"/>
  <c r="K30" i="17"/>
  <c r="H30" i="17"/>
  <c r="K28" i="17"/>
  <c r="H28" i="17"/>
  <c r="K26" i="17"/>
  <c r="H26" i="17"/>
  <c r="K24" i="17"/>
  <c r="H24" i="17"/>
  <c r="K22" i="17"/>
  <c r="H22" i="17"/>
  <c r="K20" i="17"/>
  <c r="H20" i="17"/>
  <c r="K18" i="17"/>
  <c r="H18" i="17"/>
  <c r="U48" i="17"/>
  <c r="L48" i="17"/>
  <c r="T48" i="17" s="1"/>
  <c r="S48" i="17" s="1"/>
  <c r="V41" i="17"/>
  <c r="U41" i="17"/>
  <c r="V39" i="17"/>
  <c r="U39" i="17"/>
  <c r="U35" i="17"/>
  <c r="V35" i="17"/>
  <c r="V31" i="17"/>
  <c r="U31" i="17"/>
  <c r="T33" i="17"/>
  <c r="S33" i="17" s="1"/>
  <c r="T39" i="17"/>
  <c r="S39" i="17" s="1"/>
  <c r="T31" i="17"/>
  <c r="S31" i="17" s="1"/>
  <c r="T23" i="17"/>
  <c r="S23" i="17" s="1"/>
  <c r="G49" i="47"/>
  <c r="K18" i="47"/>
  <c r="K46" i="16"/>
  <c r="L46" i="16" s="1"/>
  <c r="H46" i="16"/>
  <c r="K44" i="16"/>
  <c r="L44" i="16" s="1"/>
  <c r="H44" i="16"/>
  <c r="K40" i="16"/>
  <c r="H40" i="16"/>
  <c r="K38" i="16"/>
  <c r="H38" i="16"/>
  <c r="K36" i="16"/>
  <c r="H36" i="16"/>
  <c r="K34" i="16"/>
  <c r="L34" i="16" s="1"/>
  <c r="T34" i="16" s="1"/>
  <c r="S34" i="16" s="1"/>
  <c r="H34" i="16"/>
  <c r="K32" i="16"/>
  <c r="H32" i="16"/>
  <c r="K30" i="16"/>
  <c r="H30" i="16"/>
  <c r="K28" i="16"/>
  <c r="L28" i="16" s="1"/>
  <c r="H28" i="16"/>
  <c r="K26" i="16"/>
  <c r="L26" i="16" s="1"/>
  <c r="H26" i="16"/>
  <c r="K24" i="16"/>
  <c r="V24" i="16" s="1"/>
  <c r="H24" i="16"/>
  <c r="K22" i="16"/>
  <c r="H22" i="16"/>
  <c r="K20" i="16"/>
  <c r="H20" i="16"/>
  <c r="K18" i="16"/>
  <c r="L18" i="16" s="1"/>
  <c r="H18" i="16"/>
  <c r="V44" i="16"/>
  <c r="V32" i="16"/>
  <c r="U26" i="16"/>
  <c r="V20" i="16"/>
  <c r="K19" i="16"/>
  <c r="H19" i="16"/>
  <c r="K21" i="16"/>
  <c r="H21" i="16"/>
  <c r="K23" i="16"/>
  <c r="L23" i="16" s="1"/>
  <c r="H23" i="16"/>
  <c r="K25" i="16"/>
  <c r="H25" i="16"/>
  <c r="K27" i="16"/>
  <c r="H27" i="16"/>
  <c r="K29" i="16"/>
  <c r="H29" i="16"/>
  <c r="K31" i="16"/>
  <c r="H31" i="16"/>
  <c r="K33" i="16"/>
  <c r="L33" i="16" s="1"/>
  <c r="H33" i="16"/>
  <c r="K35" i="16"/>
  <c r="H35" i="16"/>
  <c r="K37" i="16"/>
  <c r="H37" i="16"/>
  <c r="K39" i="16"/>
  <c r="L39" i="16" s="1"/>
  <c r="H39" i="16"/>
  <c r="K41" i="16"/>
  <c r="L41" i="16" s="1"/>
  <c r="H41" i="16"/>
  <c r="K48" i="16"/>
  <c r="H48" i="16"/>
  <c r="V46" i="16"/>
  <c r="U46" i="16"/>
  <c r="V41" i="16"/>
  <c r="T41" i="16"/>
  <c r="S41" i="16" s="1"/>
  <c r="U41" i="16"/>
  <c r="V39" i="16"/>
  <c r="T39" i="16"/>
  <c r="S39" i="16" s="1"/>
  <c r="U39" i="16"/>
  <c r="V33" i="16"/>
  <c r="T33" i="16"/>
  <c r="S33" i="16" s="1"/>
  <c r="U33" i="16"/>
  <c r="V23" i="16"/>
  <c r="T23" i="16"/>
  <c r="S23" i="16" s="1"/>
  <c r="V40" i="16"/>
  <c r="G49" i="46"/>
  <c r="K18" i="46"/>
  <c r="G49" i="45"/>
  <c r="K18" i="45"/>
  <c r="G49" i="44"/>
  <c r="K18" i="44"/>
  <c r="K46" i="15"/>
  <c r="H46" i="15"/>
  <c r="K44" i="15"/>
  <c r="H44" i="15"/>
  <c r="K40" i="15"/>
  <c r="H40" i="15"/>
  <c r="K38" i="15"/>
  <c r="H38" i="15"/>
  <c r="K36" i="15"/>
  <c r="H36" i="15"/>
  <c r="K34" i="15"/>
  <c r="H34" i="15"/>
  <c r="K32" i="15"/>
  <c r="H32" i="15"/>
  <c r="K30" i="15"/>
  <c r="H30" i="15"/>
  <c r="K28" i="15"/>
  <c r="H28" i="15"/>
  <c r="K26" i="15"/>
  <c r="H26" i="15"/>
  <c r="K24" i="15"/>
  <c r="H24" i="15"/>
  <c r="K22" i="15"/>
  <c r="H22" i="15"/>
  <c r="K20" i="15"/>
  <c r="H20" i="15"/>
  <c r="K18" i="15"/>
  <c r="H18" i="15"/>
  <c r="U48" i="15"/>
  <c r="L48" i="15"/>
  <c r="T48" i="15" s="1"/>
  <c r="S48" i="15" s="1"/>
  <c r="U45" i="15"/>
  <c r="V45" i="15"/>
  <c r="U41" i="15"/>
  <c r="V41" i="15"/>
  <c r="V39" i="15"/>
  <c r="U39" i="15"/>
  <c r="V37" i="15"/>
  <c r="U37" i="15"/>
  <c r="U21" i="15"/>
  <c r="T21" i="15"/>
  <c r="S21" i="15" s="1"/>
  <c r="T37" i="15"/>
  <c r="S37" i="15" s="1"/>
  <c r="T45" i="15"/>
  <c r="S45" i="15" s="1"/>
  <c r="G49" i="43"/>
  <c r="K18" i="43"/>
  <c r="K46" i="14"/>
  <c r="L46" i="14" s="1"/>
  <c r="T46" i="14" s="1"/>
  <c r="S46" i="14" s="1"/>
  <c r="H46" i="14"/>
  <c r="K44" i="14"/>
  <c r="V44" i="14" s="1"/>
  <c r="H44" i="14"/>
  <c r="K40" i="14"/>
  <c r="H40" i="14"/>
  <c r="K38" i="14"/>
  <c r="L38" i="14" s="1"/>
  <c r="H38" i="14"/>
  <c r="K36" i="14"/>
  <c r="L36" i="14" s="1"/>
  <c r="H36" i="14"/>
  <c r="K34" i="14"/>
  <c r="H34" i="14"/>
  <c r="K32" i="14"/>
  <c r="H32" i="14"/>
  <c r="K30" i="14"/>
  <c r="H30" i="14"/>
  <c r="K28" i="14"/>
  <c r="L28" i="14" s="1"/>
  <c r="H28" i="14"/>
  <c r="K26" i="14"/>
  <c r="H26" i="14"/>
  <c r="K24" i="14"/>
  <c r="H24" i="14"/>
  <c r="K22" i="14"/>
  <c r="H22" i="14"/>
  <c r="K20" i="14"/>
  <c r="H20" i="14"/>
  <c r="K18" i="14"/>
  <c r="V18" i="14" s="1"/>
  <c r="H18" i="14"/>
  <c r="V24" i="14"/>
  <c r="V34" i="14"/>
  <c r="V36" i="14"/>
  <c r="V28" i="14"/>
  <c r="V46" i="14"/>
  <c r="U40" i="14"/>
  <c r="L32" i="10"/>
  <c r="T32" i="10" s="1"/>
  <c r="S32" i="10" s="1"/>
  <c r="V32" i="10"/>
  <c r="L26" i="10"/>
  <c r="T26" i="10" s="1"/>
  <c r="S26" i="10" s="1"/>
  <c r="V26" i="10"/>
  <c r="K20" i="10"/>
  <c r="H20" i="10"/>
  <c r="V30" i="10"/>
  <c r="L30" i="10"/>
  <c r="T30" i="10" s="1"/>
  <c r="S30" i="10" s="1"/>
  <c r="L28" i="10"/>
  <c r="T28" i="10" s="1"/>
  <c r="S28" i="10" s="1"/>
  <c r="V28" i="10"/>
  <c r="V24" i="10"/>
  <c r="L24" i="10"/>
  <c r="T24" i="10" s="1"/>
  <c r="S24" i="10" s="1"/>
  <c r="L22" i="10"/>
  <c r="T22" i="10" s="1"/>
  <c r="S22" i="10" s="1"/>
  <c r="V22" i="10"/>
  <c r="L47" i="10"/>
  <c r="T47" i="10" s="1"/>
  <c r="S47" i="10" s="1"/>
  <c r="V47" i="10"/>
  <c r="U34" i="10"/>
  <c r="V34" i="10"/>
  <c r="U36" i="10"/>
  <c r="V36" i="10"/>
  <c r="U38" i="10"/>
  <c r="V38" i="10"/>
  <c r="U40" i="10"/>
  <c r="V40" i="10"/>
  <c r="U44" i="10"/>
  <c r="V44" i="10"/>
  <c r="U46" i="10"/>
  <c r="V46" i="10"/>
  <c r="U48" i="10"/>
  <c r="L48" i="10"/>
  <c r="T48" i="10" s="1"/>
  <c r="S48" i="10" s="1"/>
  <c r="V48" i="10"/>
  <c r="T45" i="10"/>
  <c r="S45" i="10" s="1"/>
  <c r="V45" i="10"/>
  <c r="U45" i="10"/>
  <c r="V43" i="10"/>
  <c r="T43" i="10"/>
  <c r="S43" i="10" s="1"/>
  <c r="U43" i="10"/>
  <c r="T37" i="10"/>
  <c r="S37" i="10" s="1"/>
  <c r="V37" i="10"/>
  <c r="U37" i="10"/>
  <c r="U33" i="10"/>
  <c r="V33" i="10"/>
  <c r="V31" i="10"/>
  <c r="T31" i="10"/>
  <c r="S31" i="10" s="1"/>
  <c r="U31" i="10"/>
  <c r="U23" i="10"/>
  <c r="T23" i="10"/>
  <c r="S23" i="10" s="1"/>
  <c r="V23" i="10"/>
  <c r="T19" i="10"/>
  <c r="S19" i="10" s="1"/>
  <c r="U19" i="10"/>
  <c r="K20" i="27"/>
  <c r="L20" i="27" s="1"/>
  <c r="T20" i="27" s="1"/>
  <c r="S20" i="27" s="1"/>
  <c r="H20" i="27"/>
  <c r="K48" i="27"/>
  <c r="H48" i="27"/>
  <c r="K19" i="27"/>
  <c r="U19" i="27" s="1"/>
  <c r="H19" i="27"/>
  <c r="K21" i="27"/>
  <c r="H21" i="27"/>
  <c r="K23" i="27"/>
  <c r="U23" i="27" s="1"/>
  <c r="H23" i="27"/>
  <c r="K25" i="27"/>
  <c r="H25" i="27"/>
  <c r="K27" i="27"/>
  <c r="H27" i="27"/>
  <c r="K29" i="27"/>
  <c r="L29" i="27" s="1"/>
  <c r="H29" i="27"/>
  <c r="K31" i="27"/>
  <c r="H31" i="27"/>
  <c r="K33" i="27"/>
  <c r="H33" i="27"/>
  <c r="K35" i="27"/>
  <c r="L35" i="27" s="1"/>
  <c r="H35" i="27"/>
  <c r="K37" i="27"/>
  <c r="H37" i="27"/>
  <c r="K39" i="27"/>
  <c r="L39" i="27" s="1"/>
  <c r="H39" i="27"/>
  <c r="K41" i="27"/>
  <c r="L41" i="27" s="1"/>
  <c r="H41" i="27"/>
  <c r="K43" i="27"/>
  <c r="U43" i="27" s="1"/>
  <c r="H43" i="27"/>
  <c r="K45" i="27"/>
  <c r="H45" i="27"/>
  <c r="K47" i="27"/>
  <c r="L47" i="27" s="1"/>
  <c r="T47" i="27" s="1"/>
  <c r="S47" i="27" s="1"/>
  <c r="H47" i="27"/>
  <c r="V41" i="27"/>
  <c r="T41" i="27"/>
  <c r="S41" i="27" s="1"/>
  <c r="U41" i="27"/>
  <c r="U39" i="27"/>
  <c r="T39" i="27"/>
  <c r="S39" i="27" s="1"/>
  <c r="V29" i="27"/>
  <c r="T29" i="27"/>
  <c r="S29" i="27" s="1"/>
  <c r="U36" i="27"/>
  <c r="T36" i="27"/>
  <c r="S36" i="27" s="1"/>
  <c r="U38" i="27"/>
  <c r="T38" i="27"/>
  <c r="S38" i="27" s="1"/>
  <c r="U46" i="27"/>
  <c r="V46" i="27"/>
  <c r="T46" i="27"/>
  <c r="S46" i="27" s="1"/>
  <c r="K48" i="9"/>
  <c r="L48" i="9" s="1"/>
  <c r="H48" i="9"/>
  <c r="K19" i="9"/>
  <c r="H19" i="9"/>
  <c r="K21" i="9"/>
  <c r="H21" i="9"/>
  <c r="K23" i="9"/>
  <c r="H23" i="9"/>
  <c r="K25" i="9"/>
  <c r="H25" i="9"/>
  <c r="K27" i="9"/>
  <c r="H27" i="9"/>
  <c r="K29" i="9"/>
  <c r="H29" i="9"/>
  <c r="K31" i="9"/>
  <c r="H31" i="9"/>
  <c r="K33" i="9"/>
  <c r="H33" i="9"/>
  <c r="K35" i="9"/>
  <c r="L35" i="9" s="1"/>
  <c r="H35" i="9"/>
  <c r="K37" i="9"/>
  <c r="L37" i="9" s="1"/>
  <c r="H37" i="9"/>
  <c r="K39" i="9"/>
  <c r="L39" i="9" s="1"/>
  <c r="H39" i="9"/>
  <c r="K41" i="9"/>
  <c r="L41" i="9" s="1"/>
  <c r="H41" i="9"/>
  <c r="K43" i="9"/>
  <c r="L43" i="9" s="1"/>
  <c r="T43" i="9" s="1"/>
  <c r="S43" i="9" s="1"/>
  <c r="H43" i="9"/>
  <c r="K45" i="9"/>
  <c r="L45" i="9" s="1"/>
  <c r="T45" i="9" s="1"/>
  <c r="S45" i="9" s="1"/>
  <c r="H45" i="9"/>
  <c r="K47" i="9"/>
  <c r="H47" i="9"/>
  <c r="U25" i="9"/>
  <c r="V48" i="9"/>
  <c r="T48" i="9"/>
  <c r="S48" i="9" s="1"/>
  <c r="K43" i="8"/>
  <c r="U43" i="8" s="1"/>
  <c r="H43" i="8"/>
  <c r="K45" i="8"/>
  <c r="H45" i="8"/>
  <c r="K47" i="8"/>
  <c r="H47" i="8"/>
  <c r="U20" i="8"/>
  <c r="L20" i="8"/>
  <c r="T20" i="8" s="1"/>
  <c r="S20" i="8" s="1"/>
  <c r="K22" i="8"/>
  <c r="L22" i="8" s="1"/>
  <c r="T22" i="8" s="1"/>
  <c r="S22" i="8" s="1"/>
  <c r="H22" i="8"/>
  <c r="K26" i="8"/>
  <c r="H26" i="8"/>
  <c r="K28" i="8"/>
  <c r="U28" i="8" s="1"/>
  <c r="H28" i="8"/>
  <c r="K30" i="8"/>
  <c r="H30" i="8"/>
  <c r="K32" i="8"/>
  <c r="H32" i="8"/>
  <c r="K34" i="8"/>
  <c r="U34" i="8" s="1"/>
  <c r="H34" i="8"/>
  <c r="K36" i="8"/>
  <c r="H36" i="8"/>
  <c r="K38" i="8"/>
  <c r="H38" i="8"/>
  <c r="K40" i="8"/>
  <c r="H40" i="8"/>
  <c r="T46" i="8"/>
  <c r="S46" i="8" s="1"/>
  <c r="T44" i="8"/>
  <c r="S44" i="8" s="1"/>
  <c r="U38" i="8"/>
  <c r="U48" i="8"/>
  <c r="U40" i="8"/>
  <c r="U24" i="8"/>
  <c r="K18" i="7"/>
  <c r="H18" i="7"/>
  <c r="K19" i="7"/>
  <c r="L19" i="7" s="1"/>
  <c r="H19" i="7"/>
  <c r="K21" i="7"/>
  <c r="L21" i="7" s="1"/>
  <c r="H21" i="7"/>
  <c r="K23" i="7"/>
  <c r="L23" i="7" s="1"/>
  <c r="H23" i="7"/>
  <c r="K25" i="7"/>
  <c r="L25" i="7" s="1"/>
  <c r="H25" i="7"/>
  <c r="K27" i="7"/>
  <c r="L27" i="7" s="1"/>
  <c r="H27" i="7"/>
  <c r="K29" i="7"/>
  <c r="L29" i="7" s="1"/>
  <c r="H29" i="7"/>
  <c r="K31" i="7"/>
  <c r="L31" i="7" s="1"/>
  <c r="H31" i="7"/>
  <c r="K33" i="7"/>
  <c r="L33" i="7" s="1"/>
  <c r="H33" i="7"/>
  <c r="K35" i="7"/>
  <c r="L35" i="7" s="1"/>
  <c r="H35" i="7"/>
  <c r="K37" i="7"/>
  <c r="L37" i="7" s="1"/>
  <c r="H37" i="7"/>
  <c r="K39" i="7"/>
  <c r="L39" i="7" s="1"/>
  <c r="H39" i="7"/>
  <c r="K41" i="7"/>
  <c r="L41" i="7" s="1"/>
  <c r="H41" i="7"/>
  <c r="K43" i="7"/>
  <c r="L43" i="7" s="1"/>
  <c r="H43" i="7"/>
  <c r="K45" i="7"/>
  <c r="L45" i="7" s="1"/>
  <c r="H45" i="7"/>
  <c r="K47" i="7"/>
  <c r="L47" i="7" s="1"/>
  <c r="H47" i="7"/>
  <c r="V43" i="7"/>
  <c r="V41" i="7"/>
  <c r="V39" i="7"/>
  <c r="V35" i="7"/>
  <c r="V33" i="7"/>
  <c r="V31" i="7"/>
  <c r="V27" i="7"/>
  <c r="V25" i="7"/>
  <c r="V23" i="7"/>
  <c r="V19" i="7"/>
  <c r="G49" i="42"/>
  <c r="K18" i="42"/>
  <c r="G49" i="41"/>
  <c r="K18" i="41"/>
  <c r="G49" i="61"/>
  <c r="K18" i="61"/>
  <c r="G49" i="112"/>
  <c r="K18" i="112"/>
  <c r="V14" i="112"/>
  <c r="P9" i="112" s="1"/>
  <c r="P7" i="112"/>
  <c r="S9" i="112" s="1"/>
  <c r="V42" i="112"/>
  <c r="U42" i="112"/>
  <c r="V14" i="111"/>
  <c r="P9" i="111" s="1"/>
  <c r="P7" i="111"/>
  <c r="S9" i="111" s="1"/>
  <c r="V42" i="111"/>
  <c r="U42" i="111"/>
  <c r="V14" i="110"/>
  <c r="P9" i="110" s="1"/>
  <c r="P7" i="110"/>
  <c r="S9" i="110" s="1"/>
  <c r="V42" i="110"/>
  <c r="U42" i="110"/>
  <c r="V14" i="109"/>
  <c r="P9" i="109" s="1"/>
  <c r="P7" i="109"/>
  <c r="S9" i="109" s="1"/>
  <c r="V42" i="109"/>
  <c r="U42" i="109"/>
  <c r="V14" i="108"/>
  <c r="P9" i="108" s="1"/>
  <c r="P7" i="108"/>
  <c r="S9" i="108" s="1"/>
  <c r="V42" i="108"/>
  <c r="U42" i="108"/>
  <c r="V14" i="107"/>
  <c r="P9" i="107" s="1"/>
  <c r="P7" i="107"/>
  <c r="S9" i="107" s="1"/>
  <c r="V42" i="107"/>
  <c r="U42" i="107"/>
  <c r="V14" i="106"/>
  <c r="P9" i="106" s="1"/>
  <c r="P7" i="106"/>
  <c r="S9" i="106" s="1"/>
  <c r="V42" i="106"/>
  <c r="U42" i="106"/>
  <c r="V14" i="105"/>
  <c r="P9" i="105" s="1"/>
  <c r="P7" i="105"/>
  <c r="S9" i="105" s="1"/>
  <c r="V42" i="105"/>
  <c r="U42" i="105"/>
  <c r="V14" i="104"/>
  <c r="P9" i="104" s="1"/>
  <c r="P7" i="104"/>
  <c r="S9" i="104" s="1"/>
  <c r="V42" i="104"/>
  <c r="U42" i="104"/>
  <c r="V14" i="103"/>
  <c r="P9" i="103" s="1"/>
  <c r="P7" i="103"/>
  <c r="S9" i="103" s="1"/>
  <c r="V42" i="103"/>
  <c r="U42" i="103"/>
  <c r="V14" i="102"/>
  <c r="P9" i="102" s="1"/>
  <c r="P7" i="102"/>
  <c r="S9" i="102" s="1"/>
  <c r="V42" i="102"/>
  <c r="U42" i="102"/>
  <c r="V14" i="101"/>
  <c r="P9" i="101" s="1"/>
  <c r="P7" i="101"/>
  <c r="S9" i="101" s="1"/>
  <c r="V42" i="101"/>
  <c r="U42" i="101"/>
  <c r="V14" i="100"/>
  <c r="P9" i="100" s="1"/>
  <c r="P7" i="100"/>
  <c r="S9" i="100" s="1"/>
  <c r="V42" i="100"/>
  <c r="U42" i="100"/>
  <c r="V14" i="99"/>
  <c r="P9" i="99" s="1"/>
  <c r="P7" i="99"/>
  <c r="S9" i="99" s="1"/>
  <c r="V42" i="99"/>
  <c r="U42" i="99"/>
  <c r="V14" i="98"/>
  <c r="P9" i="98" s="1"/>
  <c r="P7" i="98"/>
  <c r="S9" i="98" s="1"/>
  <c r="V42" i="98"/>
  <c r="U42" i="98"/>
  <c r="V14" i="97"/>
  <c r="P9" i="97" s="1"/>
  <c r="P7" i="97"/>
  <c r="S9" i="97" s="1"/>
  <c r="V42" i="97"/>
  <c r="U42" i="97"/>
  <c r="V14" i="96"/>
  <c r="P9" i="96" s="1"/>
  <c r="P7" i="96"/>
  <c r="S9" i="96" s="1"/>
  <c r="V42" i="96"/>
  <c r="U42" i="96"/>
  <c r="V14" i="95"/>
  <c r="P9" i="95" s="1"/>
  <c r="P7" i="95"/>
  <c r="S9" i="95" s="1"/>
  <c r="V42" i="95"/>
  <c r="U42" i="95"/>
  <c r="V14" i="94"/>
  <c r="P9" i="94" s="1"/>
  <c r="P7" i="94"/>
  <c r="S9" i="94" s="1"/>
  <c r="V42" i="94"/>
  <c r="U42" i="94"/>
  <c r="V14" i="93"/>
  <c r="P9" i="93" s="1"/>
  <c r="P7" i="93"/>
  <c r="S9" i="93" s="1"/>
  <c r="V42" i="93"/>
  <c r="U42" i="93"/>
  <c r="V14" i="92"/>
  <c r="P9" i="92" s="1"/>
  <c r="P7" i="92"/>
  <c r="S9" i="92" s="1"/>
  <c r="V42" i="92"/>
  <c r="U42" i="92"/>
  <c r="V14" i="91"/>
  <c r="P9" i="91" s="1"/>
  <c r="P7" i="91"/>
  <c r="S9" i="91" s="1"/>
  <c r="V42" i="91"/>
  <c r="U42" i="91"/>
  <c r="V14" i="90"/>
  <c r="P9" i="90" s="1"/>
  <c r="P7" i="90"/>
  <c r="S9" i="90" s="1"/>
  <c r="V42" i="90"/>
  <c r="U42" i="90"/>
  <c r="V14" i="89"/>
  <c r="P9" i="89" s="1"/>
  <c r="P7" i="89"/>
  <c r="S9" i="89" s="1"/>
  <c r="V42" i="89"/>
  <c r="U42" i="89"/>
  <c r="V14" i="88"/>
  <c r="P9" i="88" s="1"/>
  <c r="P7" i="88"/>
  <c r="S9" i="88" s="1"/>
  <c r="V42" i="88"/>
  <c r="U42" i="88"/>
  <c r="V14" i="87"/>
  <c r="P9" i="87" s="1"/>
  <c r="P7" i="87"/>
  <c r="S9" i="87" s="1"/>
  <c r="V42" i="87"/>
  <c r="U42" i="87"/>
  <c r="V14" i="86"/>
  <c r="P9" i="86" s="1"/>
  <c r="P7" i="86"/>
  <c r="S9" i="86" s="1"/>
  <c r="V42" i="86"/>
  <c r="U42" i="86"/>
  <c r="V14" i="84"/>
  <c r="P9" i="84" s="1"/>
  <c r="P7" i="84"/>
  <c r="S9" i="84" s="1"/>
  <c r="V42" i="84"/>
  <c r="U42" i="84"/>
  <c r="V14" i="83"/>
  <c r="P9" i="83" s="1"/>
  <c r="P7" i="83"/>
  <c r="S9" i="83" s="1"/>
  <c r="V42" i="83"/>
  <c r="U42" i="83"/>
  <c r="V14" i="82"/>
  <c r="P9" i="82" s="1"/>
  <c r="P7" i="82"/>
  <c r="S9" i="82" s="1"/>
  <c r="V42" i="82"/>
  <c r="U42" i="82"/>
  <c r="V14" i="81"/>
  <c r="P9" i="81" s="1"/>
  <c r="P7" i="81"/>
  <c r="S9" i="81" s="1"/>
  <c r="V42" i="81"/>
  <c r="U42" i="81"/>
  <c r="V14" i="80"/>
  <c r="P9" i="80" s="1"/>
  <c r="P7" i="80"/>
  <c r="S9" i="80" s="1"/>
  <c r="V42" i="80"/>
  <c r="U42" i="80"/>
  <c r="V14" i="79"/>
  <c r="P9" i="79" s="1"/>
  <c r="P7" i="79"/>
  <c r="S9" i="79" s="1"/>
  <c r="V42" i="79"/>
  <c r="U42" i="79"/>
  <c r="V14" i="78"/>
  <c r="P9" i="78" s="1"/>
  <c r="P7" i="78"/>
  <c r="S9" i="78" s="1"/>
  <c r="V42" i="78"/>
  <c r="U42" i="78"/>
  <c r="V14" i="77"/>
  <c r="P9" i="77" s="1"/>
  <c r="P7" i="77"/>
  <c r="S9" i="77" s="1"/>
  <c r="V42" i="77"/>
  <c r="U42" i="77"/>
  <c r="V14" i="76"/>
  <c r="P9" i="76" s="1"/>
  <c r="P7" i="76"/>
  <c r="S9" i="76" s="1"/>
  <c r="V42" i="76"/>
  <c r="U42" i="76"/>
  <c r="V14" i="75"/>
  <c r="P9" i="75" s="1"/>
  <c r="P7" i="75"/>
  <c r="S9" i="75" s="1"/>
  <c r="V42" i="75"/>
  <c r="U42" i="75"/>
  <c r="V14" i="74"/>
  <c r="P9" i="74" s="1"/>
  <c r="P7" i="74"/>
  <c r="S9" i="74" s="1"/>
  <c r="V42" i="74"/>
  <c r="U42" i="74"/>
  <c r="V14" i="73"/>
  <c r="P9" i="73" s="1"/>
  <c r="P7" i="73"/>
  <c r="S9" i="73" s="1"/>
  <c r="V42" i="73"/>
  <c r="U42" i="73"/>
  <c r="V14" i="72"/>
  <c r="P9" i="72" s="1"/>
  <c r="P7" i="72"/>
  <c r="S9" i="72" s="1"/>
  <c r="V42" i="72"/>
  <c r="U42" i="72"/>
  <c r="V14" i="71"/>
  <c r="P9" i="71" s="1"/>
  <c r="P7" i="71"/>
  <c r="S9" i="71" s="1"/>
  <c r="V42" i="71"/>
  <c r="U42" i="71"/>
  <c r="V14" i="70"/>
  <c r="P9" i="70" s="1"/>
  <c r="P7" i="70"/>
  <c r="S9" i="70" s="1"/>
  <c r="V42" i="70"/>
  <c r="U42" i="70"/>
  <c r="V14" i="69"/>
  <c r="P9" i="69" s="1"/>
  <c r="P7" i="69"/>
  <c r="S9" i="69" s="1"/>
  <c r="V42" i="69"/>
  <c r="U42" i="69"/>
  <c r="V14" i="68"/>
  <c r="P9" i="68" s="1"/>
  <c r="P7" i="68"/>
  <c r="S9" i="68" s="1"/>
  <c r="V42" i="68"/>
  <c r="U42" i="68"/>
  <c r="V14" i="67"/>
  <c r="P9" i="67" s="1"/>
  <c r="P7" i="67"/>
  <c r="S9" i="67" s="1"/>
  <c r="V42" i="67"/>
  <c r="U42" i="67"/>
  <c r="V14" i="66"/>
  <c r="P9" i="66" s="1"/>
  <c r="P7" i="66"/>
  <c r="S9" i="66" s="1"/>
  <c r="V42" i="66"/>
  <c r="U42" i="66"/>
  <c r="V14" i="65"/>
  <c r="P9" i="65" s="1"/>
  <c r="P7" i="65"/>
  <c r="S9" i="65" s="1"/>
  <c r="V42" i="65"/>
  <c r="U42" i="65"/>
  <c r="V14" i="64"/>
  <c r="P9" i="64" s="1"/>
  <c r="P7" i="64"/>
  <c r="S9" i="64" s="1"/>
  <c r="V42" i="64"/>
  <c r="U42" i="64"/>
  <c r="V14" i="63"/>
  <c r="P9" i="63" s="1"/>
  <c r="P7" i="63"/>
  <c r="S9" i="63" s="1"/>
  <c r="V42" i="63"/>
  <c r="U42" i="63"/>
  <c r="V14" i="62"/>
  <c r="P9" i="62" s="1"/>
  <c r="P7" i="62"/>
  <c r="S9" i="62" s="1"/>
  <c r="V42" i="62"/>
  <c r="U42" i="62"/>
  <c r="V14" i="61"/>
  <c r="P9" i="61" s="1"/>
  <c r="P7" i="61"/>
  <c r="S9" i="61" s="1"/>
  <c r="V42" i="61"/>
  <c r="U42" i="61"/>
  <c r="V14" i="60"/>
  <c r="P9" i="60" s="1"/>
  <c r="P7" i="60"/>
  <c r="S9" i="60" s="1"/>
  <c r="V42" i="60"/>
  <c r="U42" i="60"/>
  <c r="V14" i="59"/>
  <c r="P9" i="59" s="1"/>
  <c r="P7" i="59"/>
  <c r="S9" i="59" s="1"/>
  <c r="V42" i="59"/>
  <c r="U42" i="59"/>
  <c r="V14" i="58"/>
  <c r="P9" i="58" s="1"/>
  <c r="P7" i="58"/>
  <c r="S9" i="58" s="1"/>
  <c r="V42" i="58"/>
  <c r="U42" i="58"/>
  <c r="V14" i="57"/>
  <c r="P9" i="57" s="1"/>
  <c r="P7" i="57"/>
  <c r="S9" i="57" s="1"/>
  <c r="V42" i="57"/>
  <c r="U42" i="57"/>
  <c r="V14" i="56"/>
  <c r="P9" i="56" s="1"/>
  <c r="P7" i="56"/>
  <c r="S9" i="56" s="1"/>
  <c r="V42" i="56"/>
  <c r="U42" i="56"/>
  <c r="V14" i="55"/>
  <c r="P9" i="55" s="1"/>
  <c r="P7" i="55"/>
  <c r="S9" i="55" s="1"/>
  <c r="V42" i="55"/>
  <c r="U42" i="55"/>
  <c r="V14" i="54"/>
  <c r="P9" i="54" s="1"/>
  <c r="P7" i="54"/>
  <c r="S9" i="54" s="1"/>
  <c r="V42" i="54"/>
  <c r="U42" i="54"/>
  <c r="V14" i="53"/>
  <c r="P9" i="53" s="1"/>
  <c r="P7" i="53"/>
  <c r="S9" i="53" s="1"/>
  <c r="V42" i="53"/>
  <c r="U42" i="53"/>
  <c r="V14" i="52"/>
  <c r="P9" i="52" s="1"/>
  <c r="P7" i="52"/>
  <c r="S9" i="52" s="1"/>
  <c r="V42" i="52"/>
  <c r="U42" i="52"/>
  <c r="V14" i="51"/>
  <c r="P9" i="51" s="1"/>
  <c r="P7" i="51"/>
  <c r="S9" i="51" s="1"/>
  <c r="V42" i="51"/>
  <c r="U42" i="51"/>
  <c r="V14" i="50"/>
  <c r="P9" i="50" s="1"/>
  <c r="P7" i="50"/>
  <c r="S9" i="50" s="1"/>
  <c r="V42" i="50"/>
  <c r="U42" i="50"/>
  <c r="V14" i="49"/>
  <c r="P9" i="49" s="1"/>
  <c r="P7" i="49"/>
  <c r="S9" i="49" s="1"/>
  <c r="V42" i="49"/>
  <c r="U42" i="49"/>
  <c r="V14" i="48"/>
  <c r="P9" i="48" s="1"/>
  <c r="P7" i="48"/>
  <c r="S9" i="48" s="1"/>
  <c r="V42" i="48"/>
  <c r="U42" i="48"/>
  <c r="V14" i="47"/>
  <c r="P9" i="47" s="1"/>
  <c r="P7" i="47"/>
  <c r="S9" i="47" s="1"/>
  <c r="V42" i="47"/>
  <c r="U42" i="47"/>
  <c r="V14" i="46"/>
  <c r="P9" i="46" s="1"/>
  <c r="P7" i="46"/>
  <c r="S9" i="46" s="1"/>
  <c r="V42" i="46"/>
  <c r="U42" i="46"/>
  <c r="V14" i="45"/>
  <c r="P9" i="45" s="1"/>
  <c r="P7" i="45"/>
  <c r="S9" i="45" s="1"/>
  <c r="V42" i="45"/>
  <c r="U42" i="45"/>
  <c r="V14" i="44"/>
  <c r="P9" i="44" s="1"/>
  <c r="P7" i="44"/>
  <c r="S9" i="44" s="1"/>
  <c r="V42" i="44"/>
  <c r="U42" i="44"/>
  <c r="V14" i="43"/>
  <c r="P9" i="43" s="1"/>
  <c r="P7" i="43"/>
  <c r="S9" i="43" s="1"/>
  <c r="V42" i="43"/>
  <c r="U42" i="43"/>
  <c r="V14" i="42"/>
  <c r="P9" i="42" s="1"/>
  <c r="P7" i="42"/>
  <c r="S9" i="42" s="1"/>
  <c r="V42" i="42"/>
  <c r="U42" i="42"/>
  <c r="V14" i="41"/>
  <c r="P9" i="41" s="1"/>
  <c r="P7" i="41"/>
  <c r="S9" i="41" s="1"/>
  <c r="V42" i="41"/>
  <c r="U42" i="41"/>
  <c r="T27" i="40"/>
  <c r="S27" i="40" s="1"/>
  <c r="U19" i="40"/>
  <c r="T22" i="40"/>
  <c r="S22" i="40" s="1"/>
  <c r="U23" i="40"/>
  <c r="T25" i="40"/>
  <c r="S25" i="40" s="1"/>
  <c r="U27" i="40"/>
  <c r="U35" i="40"/>
  <c r="T35" i="40"/>
  <c r="S35" i="40" s="1"/>
  <c r="H49" i="40"/>
  <c r="P2" i="40" s="1"/>
  <c r="U45" i="40"/>
  <c r="U39" i="40"/>
  <c r="T37" i="40"/>
  <c r="S37" i="40" s="1"/>
  <c r="U31" i="40"/>
  <c r="T29" i="40"/>
  <c r="S29" i="40" s="1"/>
  <c r="U25" i="40"/>
  <c r="U21" i="40"/>
  <c r="U42" i="40"/>
  <c r="V42" i="40"/>
  <c r="V37" i="40"/>
  <c r="V29" i="40"/>
  <c r="V21" i="40"/>
  <c r="L42" i="40"/>
  <c r="T42" i="40" s="1"/>
  <c r="S42" i="40" s="1"/>
  <c r="T34" i="40"/>
  <c r="S34" i="40" s="1"/>
  <c r="G49" i="40"/>
  <c r="U41" i="40"/>
  <c r="T39" i="40"/>
  <c r="S39" i="40" s="1"/>
  <c r="U33" i="40"/>
  <c r="T31" i="40"/>
  <c r="S31" i="40" s="1"/>
  <c r="T44" i="40"/>
  <c r="S44" i="40" s="1"/>
  <c r="V27" i="40"/>
  <c r="V19" i="40"/>
  <c r="U38" i="40"/>
  <c r="U30" i="40"/>
  <c r="U22" i="40"/>
  <c r="U48" i="40"/>
  <c r="T33" i="40"/>
  <c r="S33" i="40" s="1"/>
  <c r="R49" i="40"/>
  <c r="V18" i="40"/>
  <c r="V25" i="40"/>
  <c r="T38" i="40"/>
  <c r="S38" i="40" s="1"/>
  <c r="T30" i="40"/>
  <c r="S30" i="40" s="1"/>
  <c r="V23" i="40"/>
  <c r="V45" i="40"/>
  <c r="U34" i="40"/>
  <c r="U26" i="40"/>
  <c r="U18" i="40"/>
  <c r="U44" i="40"/>
  <c r="T28" i="40"/>
  <c r="S28" i="40" s="1"/>
  <c r="T21" i="39"/>
  <c r="S21" i="39" s="1"/>
  <c r="T22" i="28"/>
  <c r="S22" i="28" s="1"/>
  <c r="T38" i="39"/>
  <c r="S38" i="39" s="1"/>
  <c r="V38" i="39"/>
  <c r="T34" i="39"/>
  <c r="S34" i="39" s="1"/>
  <c r="U46" i="39"/>
  <c r="G49" i="39"/>
  <c r="V43" i="39"/>
  <c r="U43" i="39"/>
  <c r="V39" i="39"/>
  <c r="U39" i="39"/>
  <c r="V35" i="39"/>
  <c r="U35" i="39"/>
  <c r="V31" i="39"/>
  <c r="U31" i="39"/>
  <c r="V27" i="39"/>
  <c r="U27" i="39"/>
  <c r="V23" i="39"/>
  <c r="U23" i="39"/>
  <c r="V19" i="39"/>
  <c r="U19" i="39"/>
  <c r="U42" i="39"/>
  <c r="V42" i="39"/>
  <c r="R49" i="39"/>
  <c r="T39" i="39"/>
  <c r="S39" i="39" s="1"/>
  <c r="T31" i="39"/>
  <c r="S31" i="39" s="1"/>
  <c r="T23" i="39"/>
  <c r="S23" i="39" s="1"/>
  <c r="T46" i="39"/>
  <c r="S46" i="39" s="1"/>
  <c r="U24" i="39"/>
  <c r="T43" i="39"/>
  <c r="S43" i="39" s="1"/>
  <c r="H49" i="39"/>
  <c r="P2" i="39" s="1"/>
  <c r="U38" i="39"/>
  <c r="U22" i="39"/>
  <c r="U36" i="39"/>
  <c r="U20" i="39"/>
  <c r="L42" i="39"/>
  <c r="T40" i="39"/>
  <c r="S40" i="39" s="1"/>
  <c r="T24" i="39"/>
  <c r="S24" i="39" s="1"/>
  <c r="T32" i="39"/>
  <c r="S32" i="39" s="1"/>
  <c r="V45" i="39"/>
  <c r="U45" i="39"/>
  <c r="V41" i="39"/>
  <c r="U41" i="39"/>
  <c r="V37" i="39"/>
  <c r="U37" i="39"/>
  <c r="V33" i="39"/>
  <c r="U33" i="39"/>
  <c r="V29" i="39"/>
  <c r="U29" i="39"/>
  <c r="V25" i="39"/>
  <c r="U25" i="39"/>
  <c r="V21" i="39"/>
  <c r="U21" i="39"/>
  <c r="V40" i="39"/>
  <c r="V32" i="39"/>
  <c r="T48" i="39"/>
  <c r="S48" i="39" s="1"/>
  <c r="T35" i="39"/>
  <c r="S35" i="39" s="1"/>
  <c r="T27" i="39"/>
  <c r="S27" i="39" s="1"/>
  <c r="T19" i="39"/>
  <c r="S19" i="39" s="1"/>
  <c r="T25" i="39"/>
  <c r="S25" i="39" s="1"/>
  <c r="V28" i="28"/>
  <c r="U31" i="28"/>
  <c r="V31" i="28"/>
  <c r="V33" i="29"/>
  <c r="T33" i="29"/>
  <c r="S33" i="29" s="1"/>
  <c r="V25" i="38"/>
  <c r="T25" i="38"/>
  <c r="S25" i="38" s="1"/>
  <c r="T31" i="38"/>
  <c r="S31" i="38" s="1"/>
  <c r="T23" i="38"/>
  <c r="S23" i="38" s="1"/>
  <c r="R49" i="38"/>
  <c r="G49" i="38"/>
  <c r="T39" i="38"/>
  <c r="S39" i="38" s="1"/>
  <c r="U45" i="38"/>
  <c r="U39" i="38"/>
  <c r="T35" i="38"/>
  <c r="S35" i="38" s="1"/>
  <c r="T27" i="38"/>
  <c r="S27" i="38" s="1"/>
  <c r="T19" i="38"/>
  <c r="S19" i="38" s="1"/>
  <c r="V35" i="38"/>
  <c r="V31" i="38"/>
  <c r="V27" i="38"/>
  <c r="V23" i="38"/>
  <c r="V19" i="38"/>
  <c r="T37" i="38"/>
  <c r="S37" i="38" s="1"/>
  <c r="T29" i="38"/>
  <c r="S29" i="38" s="1"/>
  <c r="T21" i="38"/>
  <c r="S21" i="38" s="1"/>
  <c r="T41" i="38"/>
  <c r="S41" i="38" s="1"/>
  <c r="H49" i="38"/>
  <c r="P2" i="38" s="1"/>
  <c r="V28" i="36"/>
  <c r="V18" i="36"/>
  <c r="U45" i="37"/>
  <c r="V45" i="37"/>
  <c r="U37" i="37"/>
  <c r="V37" i="37"/>
  <c r="V40" i="37"/>
  <c r="V24" i="37"/>
  <c r="G49" i="37"/>
  <c r="U43" i="37"/>
  <c r="R49" i="37"/>
  <c r="U18" i="37"/>
  <c r="U42" i="37"/>
  <c r="V42" i="37"/>
  <c r="L42" i="37"/>
  <c r="T42" i="37" s="1"/>
  <c r="S42" i="37" s="1"/>
  <c r="U48" i="37"/>
  <c r="T40" i="37"/>
  <c r="S40" i="37" s="1"/>
  <c r="U34" i="37"/>
  <c r="T37" i="37"/>
  <c r="S37" i="37" s="1"/>
  <c r="T18" i="37"/>
  <c r="H49" i="37"/>
  <c r="P2" i="37" s="1"/>
  <c r="T32" i="37"/>
  <c r="S32" i="37" s="1"/>
  <c r="V18" i="37"/>
  <c r="U41" i="37"/>
  <c r="V41" i="37"/>
  <c r="U33" i="37"/>
  <c r="V33" i="37"/>
  <c r="V20" i="37"/>
  <c r="T33" i="37"/>
  <c r="S33" i="37" s="1"/>
  <c r="T36" i="37"/>
  <c r="S36" i="37" s="1"/>
  <c r="V39" i="37"/>
  <c r="T24" i="37"/>
  <c r="S24" i="37" s="1"/>
  <c r="T20" i="37"/>
  <c r="S20" i="37" s="1"/>
  <c r="T48" i="37"/>
  <c r="S48" i="37" s="1"/>
  <c r="T34" i="37"/>
  <c r="S34" i="37" s="1"/>
  <c r="T45" i="37"/>
  <c r="S45" i="37" s="1"/>
  <c r="T30" i="37"/>
  <c r="S30" i="37" s="1"/>
  <c r="T28" i="37"/>
  <c r="S28" i="37" s="1"/>
  <c r="G49" i="36"/>
  <c r="V29" i="36"/>
  <c r="U29" i="36"/>
  <c r="V39" i="36"/>
  <c r="U39" i="36"/>
  <c r="V25" i="36"/>
  <c r="U25" i="36"/>
  <c r="S18" i="36"/>
  <c r="T39" i="36"/>
  <c r="S39" i="36" s="1"/>
  <c r="V31" i="36"/>
  <c r="U31" i="36"/>
  <c r="V41" i="36"/>
  <c r="U41" i="36"/>
  <c r="V27" i="36"/>
  <c r="U27" i="36"/>
  <c r="T41" i="36"/>
  <c r="S41" i="36" s="1"/>
  <c r="T29" i="36"/>
  <c r="S29" i="36" s="1"/>
  <c r="V48" i="36"/>
  <c r="H49" i="36"/>
  <c r="P2" i="36" s="1"/>
  <c r="T38" i="36"/>
  <c r="S38" i="36" s="1"/>
  <c r="T25" i="36"/>
  <c r="S25" i="36" s="1"/>
  <c r="U30" i="36"/>
  <c r="R49" i="36"/>
  <c r="U42" i="36"/>
  <c r="V42" i="36"/>
  <c r="V21" i="36"/>
  <c r="U21" i="36"/>
  <c r="V35" i="36"/>
  <c r="U35" i="36"/>
  <c r="V43" i="36"/>
  <c r="U43" i="36"/>
  <c r="V34" i="36"/>
  <c r="T48" i="36"/>
  <c r="S48" i="36" s="1"/>
  <c r="T35" i="36"/>
  <c r="S35" i="36" s="1"/>
  <c r="T27" i="36"/>
  <c r="S27" i="36" s="1"/>
  <c r="V23" i="36"/>
  <c r="U23" i="36"/>
  <c r="V37" i="36"/>
  <c r="U37" i="36"/>
  <c r="V45" i="36"/>
  <c r="U45" i="36"/>
  <c r="V47" i="36"/>
  <c r="U47" i="36"/>
  <c r="T37" i="36"/>
  <c r="S37" i="36" s="1"/>
  <c r="T31" i="35"/>
  <c r="S31" i="35" s="1"/>
  <c r="S18" i="35"/>
  <c r="V45" i="35"/>
  <c r="U45" i="35"/>
  <c r="V41" i="35"/>
  <c r="U41" i="35"/>
  <c r="V37" i="35"/>
  <c r="U37" i="35"/>
  <c r="V33" i="35"/>
  <c r="U33" i="35"/>
  <c r="V29" i="35"/>
  <c r="U29" i="35"/>
  <c r="V25" i="35"/>
  <c r="U25" i="35"/>
  <c r="H49" i="35"/>
  <c r="P2" i="35" s="1"/>
  <c r="T38" i="35"/>
  <c r="S38" i="35" s="1"/>
  <c r="T36" i="35"/>
  <c r="S36" i="35" s="1"/>
  <c r="V28" i="35"/>
  <c r="V20" i="35"/>
  <c r="T45" i="35"/>
  <c r="S45" i="35" s="1"/>
  <c r="T33" i="35"/>
  <c r="S33" i="35" s="1"/>
  <c r="T25" i="35"/>
  <c r="S25" i="35" s="1"/>
  <c r="T48" i="35"/>
  <c r="S48" i="35" s="1"/>
  <c r="T40" i="35"/>
  <c r="S40" i="35" s="1"/>
  <c r="V48" i="35"/>
  <c r="T37" i="35"/>
  <c r="S37" i="35" s="1"/>
  <c r="T28" i="35"/>
  <c r="S28" i="35" s="1"/>
  <c r="T20" i="35"/>
  <c r="S20" i="35" s="1"/>
  <c r="V34" i="35"/>
  <c r="V26" i="35"/>
  <c r="T41" i="35"/>
  <c r="S41" i="35" s="1"/>
  <c r="V46" i="35"/>
  <c r="V21" i="35"/>
  <c r="U21" i="35"/>
  <c r="V43" i="35"/>
  <c r="U43" i="35"/>
  <c r="V39" i="35"/>
  <c r="U39" i="35"/>
  <c r="V35" i="35"/>
  <c r="U35" i="35"/>
  <c r="V31" i="35"/>
  <c r="U31" i="35"/>
  <c r="V27" i="35"/>
  <c r="U27" i="35"/>
  <c r="V23" i="35"/>
  <c r="U23" i="35"/>
  <c r="V19" i="35"/>
  <c r="U19" i="35"/>
  <c r="V42" i="35"/>
  <c r="U42" i="35"/>
  <c r="L42" i="35"/>
  <c r="V18" i="35"/>
  <c r="V44" i="35"/>
  <c r="T34" i="35"/>
  <c r="S34" i="35" s="1"/>
  <c r="T26" i="35"/>
  <c r="S26" i="35" s="1"/>
  <c r="V32" i="35"/>
  <c r="V24" i="35"/>
  <c r="V36" i="35"/>
  <c r="T29" i="35"/>
  <c r="S29" i="35" s="1"/>
  <c r="T21" i="35"/>
  <c r="S21" i="35" s="1"/>
  <c r="T44" i="35"/>
  <c r="S44" i="35" s="1"/>
  <c r="G49" i="35"/>
  <c r="R49" i="35"/>
  <c r="U18" i="35"/>
  <c r="V40" i="35"/>
  <c r="T32" i="35"/>
  <c r="S32" i="35" s="1"/>
  <c r="T24" i="35"/>
  <c r="S24" i="35" s="1"/>
  <c r="V38" i="35"/>
  <c r="V30" i="35"/>
  <c r="T46" i="35"/>
  <c r="S46" i="35" s="1"/>
  <c r="T35" i="35"/>
  <c r="S35" i="35" s="1"/>
  <c r="T27" i="35"/>
  <c r="S27" i="35" s="1"/>
  <c r="T19" i="35"/>
  <c r="S19" i="35" s="1"/>
  <c r="T43" i="35"/>
  <c r="S43" i="35" s="1"/>
  <c r="T33" i="32"/>
  <c r="S33" i="32" s="1"/>
  <c r="V33" i="19"/>
  <c r="T33" i="19"/>
  <c r="S33" i="19" s="1"/>
  <c r="T30" i="33"/>
  <c r="S30" i="33" s="1"/>
  <c r="H49" i="33"/>
  <c r="P2" i="33" s="1"/>
  <c r="U37" i="34"/>
  <c r="T37" i="34"/>
  <c r="S37" i="34" s="1"/>
  <c r="R49" i="34"/>
  <c r="P7" i="34" s="1"/>
  <c r="V14" i="34"/>
  <c r="P9" i="34" s="1"/>
  <c r="T43" i="34"/>
  <c r="S43" i="34" s="1"/>
  <c r="T35" i="34"/>
  <c r="S35" i="34" s="1"/>
  <c r="T19" i="34"/>
  <c r="S19" i="34" s="1"/>
  <c r="U19" i="34"/>
  <c r="G49" i="34"/>
  <c r="U43" i="34"/>
  <c r="V31" i="34"/>
  <c r="V27" i="34"/>
  <c r="V23" i="34"/>
  <c r="V19" i="34"/>
  <c r="U45" i="34"/>
  <c r="T29" i="34"/>
  <c r="S29" i="34" s="1"/>
  <c r="T31" i="34"/>
  <c r="S31" i="34" s="1"/>
  <c r="H49" i="34"/>
  <c r="P2" i="34" s="1"/>
  <c r="U35" i="34"/>
  <c r="T39" i="34"/>
  <c r="S39" i="34" s="1"/>
  <c r="T27" i="34"/>
  <c r="S27" i="34" s="1"/>
  <c r="T41" i="34"/>
  <c r="S41" i="34" s="1"/>
  <c r="T33" i="34"/>
  <c r="S33" i="34" s="1"/>
  <c r="V25" i="34"/>
  <c r="V21" i="34"/>
  <c r="T25" i="34"/>
  <c r="S25" i="34" s="1"/>
  <c r="T21" i="34"/>
  <c r="S21" i="34" s="1"/>
  <c r="V41" i="33"/>
  <c r="U41" i="33"/>
  <c r="V33" i="33"/>
  <c r="U33" i="33"/>
  <c r="V25" i="33"/>
  <c r="U25" i="33"/>
  <c r="V21" i="33"/>
  <c r="U21" i="33"/>
  <c r="T36" i="33"/>
  <c r="S36" i="33" s="1"/>
  <c r="G49" i="33"/>
  <c r="V20" i="33"/>
  <c r="T24" i="33"/>
  <c r="S24" i="33" s="1"/>
  <c r="S18" i="33"/>
  <c r="T48" i="33"/>
  <c r="S48" i="33" s="1"/>
  <c r="V28" i="33"/>
  <c r="V44" i="33"/>
  <c r="T33" i="33"/>
  <c r="S33" i="33" s="1"/>
  <c r="T22" i="33"/>
  <c r="S22" i="33" s="1"/>
  <c r="V34" i="33"/>
  <c r="T25" i="33"/>
  <c r="S25" i="33" s="1"/>
  <c r="V43" i="33"/>
  <c r="U43" i="33"/>
  <c r="V39" i="33"/>
  <c r="U39" i="33"/>
  <c r="V35" i="33"/>
  <c r="U35" i="33"/>
  <c r="V31" i="33"/>
  <c r="U31" i="33"/>
  <c r="V27" i="33"/>
  <c r="U27" i="33"/>
  <c r="V23" i="33"/>
  <c r="U23" i="33"/>
  <c r="V19" i="33"/>
  <c r="U19" i="33"/>
  <c r="U42" i="33"/>
  <c r="V42" i="33"/>
  <c r="L42" i="33"/>
  <c r="V30" i="33"/>
  <c r="T44" i="33"/>
  <c r="S44" i="33" s="1"/>
  <c r="V26" i="33"/>
  <c r="T38" i="33"/>
  <c r="S38" i="33" s="1"/>
  <c r="T23" i="33"/>
  <c r="S23" i="33" s="1"/>
  <c r="T41" i="33"/>
  <c r="S41" i="33" s="1"/>
  <c r="T28" i="33"/>
  <c r="S28" i="33" s="1"/>
  <c r="T20" i="33"/>
  <c r="S20" i="33" s="1"/>
  <c r="T32" i="33"/>
  <c r="S32" i="33" s="1"/>
  <c r="V40" i="33"/>
  <c r="T21" i="33"/>
  <c r="S21" i="33" s="1"/>
  <c r="V45" i="33"/>
  <c r="U45" i="33"/>
  <c r="V37" i="33"/>
  <c r="U37" i="33"/>
  <c r="V29" i="33"/>
  <c r="U29" i="33"/>
  <c r="V24" i="33"/>
  <c r="R49" i="33"/>
  <c r="U18" i="33"/>
  <c r="V38" i="33"/>
  <c r="T40" i="33"/>
  <c r="S40" i="33" s="1"/>
  <c r="V22" i="33"/>
  <c r="V32" i="33"/>
  <c r="V48" i="33"/>
  <c r="V36" i="33"/>
  <c r="T26" i="33"/>
  <c r="S26" i="33" s="1"/>
  <c r="V46" i="33"/>
  <c r="T31" i="33"/>
  <c r="S31" i="33" s="1"/>
  <c r="T37" i="33"/>
  <c r="S37" i="33" s="1"/>
  <c r="T19" i="33"/>
  <c r="S19" i="33" s="1"/>
  <c r="V19" i="32"/>
  <c r="V37" i="32"/>
  <c r="T45" i="32"/>
  <c r="S45" i="32" s="1"/>
  <c r="U35" i="32"/>
  <c r="G49" i="32"/>
  <c r="V43" i="32"/>
  <c r="U33" i="32"/>
  <c r="T29" i="32"/>
  <c r="S29" i="32" s="1"/>
  <c r="T25" i="32"/>
  <c r="S25" i="32" s="1"/>
  <c r="T21" i="32"/>
  <c r="S21" i="32" s="1"/>
  <c r="U39" i="32"/>
  <c r="H49" i="32"/>
  <c r="P2" i="32" s="1"/>
  <c r="T37" i="32"/>
  <c r="S37" i="32" s="1"/>
  <c r="U45" i="32"/>
  <c r="R49" i="32"/>
  <c r="T43" i="32"/>
  <c r="S43" i="32" s="1"/>
  <c r="V27" i="32"/>
  <c r="V29" i="32"/>
  <c r="V25" i="32"/>
  <c r="V21" i="32"/>
  <c r="T35" i="32"/>
  <c r="S35" i="32" s="1"/>
  <c r="V35" i="31"/>
  <c r="T25" i="31"/>
  <c r="S25" i="31" s="1"/>
  <c r="U31" i="30"/>
  <c r="T31" i="30"/>
  <c r="S31" i="30" s="1"/>
  <c r="R49" i="31"/>
  <c r="P7" i="31" s="1"/>
  <c r="U31" i="31"/>
  <c r="V31" i="31"/>
  <c r="V21" i="31"/>
  <c r="T37" i="31"/>
  <c r="S37" i="31" s="1"/>
  <c r="U45" i="31"/>
  <c r="U37" i="31"/>
  <c r="U29" i="31"/>
  <c r="V39" i="31"/>
  <c r="U25" i="31"/>
  <c r="H49" i="31"/>
  <c r="P2" i="31" s="1"/>
  <c r="T29" i="31"/>
  <c r="S29" i="31" s="1"/>
  <c r="T21" i="31"/>
  <c r="S21" i="31" s="1"/>
  <c r="S18" i="31"/>
  <c r="T19" i="31"/>
  <c r="S19" i="31" s="1"/>
  <c r="U43" i="31"/>
  <c r="T23" i="31"/>
  <c r="S23" i="31" s="1"/>
  <c r="G49" i="31"/>
  <c r="V23" i="30"/>
  <c r="T27" i="30"/>
  <c r="S27" i="30" s="1"/>
  <c r="U27" i="30"/>
  <c r="U23" i="30"/>
  <c r="T37" i="30"/>
  <c r="S37" i="30" s="1"/>
  <c r="H49" i="30"/>
  <c r="P2" i="30" s="1"/>
  <c r="T33" i="30"/>
  <c r="S33" i="30" s="1"/>
  <c r="R49" i="30"/>
  <c r="T29" i="30"/>
  <c r="S29" i="30" s="1"/>
  <c r="V29" i="30"/>
  <c r="V33" i="30"/>
  <c r="G49" i="30"/>
  <c r="U45" i="30"/>
  <c r="U41" i="30"/>
  <c r="U37" i="30"/>
  <c r="U25" i="30"/>
  <c r="V41" i="30"/>
  <c r="V25" i="30"/>
  <c r="V19" i="30"/>
  <c r="T21" i="30"/>
  <c r="S21" i="30" s="1"/>
  <c r="T45" i="30"/>
  <c r="S45" i="30" s="1"/>
  <c r="H49" i="29"/>
  <c r="P2" i="29" s="1"/>
  <c r="T35" i="10"/>
  <c r="S35" i="10" s="1"/>
  <c r="U35" i="10"/>
  <c r="U46" i="29"/>
  <c r="T38" i="29"/>
  <c r="S38" i="29" s="1"/>
  <c r="T30" i="29"/>
  <c r="S30" i="29" s="1"/>
  <c r="T22" i="29"/>
  <c r="S22" i="29" s="1"/>
  <c r="U45" i="29"/>
  <c r="U38" i="29"/>
  <c r="U30" i="29"/>
  <c r="U22" i="29"/>
  <c r="G49" i="29"/>
  <c r="T34" i="29"/>
  <c r="S34" i="29" s="1"/>
  <c r="T26" i="29"/>
  <c r="S26" i="29" s="1"/>
  <c r="U42" i="29"/>
  <c r="L42" i="29"/>
  <c r="T42" i="29" s="1"/>
  <c r="S42" i="29" s="1"/>
  <c r="V42" i="29"/>
  <c r="R49" i="29"/>
  <c r="V18" i="29"/>
  <c r="U44" i="29"/>
  <c r="U34" i="29"/>
  <c r="T28" i="29"/>
  <c r="S28" i="29" s="1"/>
  <c r="U26" i="29"/>
  <c r="U21" i="28"/>
  <c r="T40" i="28"/>
  <c r="S40" i="28" s="1"/>
  <c r="T24" i="28"/>
  <c r="S24" i="28" s="1"/>
  <c r="U18" i="28"/>
  <c r="R49" i="28"/>
  <c r="V37" i="28"/>
  <c r="U29" i="28"/>
  <c r="V21" i="28"/>
  <c r="V45" i="28"/>
  <c r="T37" i="28"/>
  <c r="S37" i="28" s="1"/>
  <c r="T29" i="28"/>
  <c r="S29" i="28" s="1"/>
  <c r="U40" i="28"/>
  <c r="U32" i="28"/>
  <c r="U24" i="28"/>
  <c r="U45" i="28"/>
  <c r="U41" i="28"/>
  <c r="U33" i="28"/>
  <c r="U19" i="28"/>
  <c r="H49" i="28"/>
  <c r="P2" i="28" s="1"/>
  <c r="V35" i="28"/>
  <c r="U27" i="28"/>
  <c r="V19" i="28"/>
  <c r="T27" i="28"/>
  <c r="S27" i="28" s="1"/>
  <c r="U46" i="28"/>
  <c r="U25" i="28"/>
  <c r="T32" i="28"/>
  <c r="S32" i="28" s="1"/>
  <c r="U42" i="28"/>
  <c r="L42" i="28"/>
  <c r="V42" i="28"/>
  <c r="T48" i="28"/>
  <c r="S48" i="28" s="1"/>
  <c r="G49" i="28"/>
  <c r="V41" i="28"/>
  <c r="V33" i="28"/>
  <c r="V25" i="28"/>
  <c r="K49" i="28"/>
  <c r="T44" i="9"/>
  <c r="S44" i="9" s="1"/>
  <c r="T21" i="10"/>
  <c r="S21" i="10" s="1"/>
  <c r="V29" i="10"/>
  <c r="V28" i="27"/>
  <c r="U26" i="27"/>
  <c r="V22" i="27"/>
  <c r="T22" i="27"/>
  <c r="S22" i="27" s="1"/>
  <c r="U30" i="27"/>
  <c r="V44" i="27"/>
  <c r="T44" i="27"/>
  <c r="S44" i="27" s="1"/>
  <c r="T18" i="27"/>
  <c r="U31" i="27"/>
  <c r="U27" i="27"/>
  <c r="T24" i="27"/>
  <c r="S24" i="27" s="1"/>
  <c r="R49" i="27"/>
  <c r="U42" i="27"/>
  <c r="L42" i="27"/>
  <c r="V42" i="27"/>
  <c r="U48" i="27"/>
  <c r="V40" i="27"/>
  <c r="G49" i="27"/>
  <c r="V24" i="27"/>
  <c r="V34" i="27"/>
  <c r="T40" i="27"/>
  <c r="S40" i="27" s="1"/>
  <c r="U37" i="27"/>
  <c r="U33" i="27"/>
  <c r="U29" i="27"/>
  <c r="U25" i="27"/>
  <c r="U21" i="27"/>
  <c r="T35" i="27"/>
  <c r="S35" i="27" s="1"/>
  <c r="T26" i="27"/>
  <c r="S26" i="27" s="1"/>
  <c r="V32" i="27"/>
  <c r="T34" i="27"/>
  <c r="S34" i="27" s="1"/>
  <c r="H49" i="27"/>
  <c r="P2" i="27" s="1"/>
  <c r="T28" i="27"/>
  <c r="S28" i="27" s="1"/>
  <c r="V18" i="27"/>
  <c r="U47" i="27"/>
  <c r="U45" i="27"/>
  <c r="T32" i="27"/>
  <c r="S32" i="27" s="1"/>
  <c r="K49" i="27"/>
  <c r="U46" i="9"/>
  <c r="T39" i="9"/>
  <c r="S39" i="9" s="1"/>
  <c r="V40" i="9"/>
  <c r="T37" i="9"/>
  <c r="S37" i="9" s="1"/>
  <c r="T28" i="14"/>
  <c r="S28" i="14" s="1"/>
  <c r="T43" i="14"/>
  <c r="S43" i="14" s="1"/>
  <c r="U36" i="14"/>
  <c r="U28" i="14"/>
  <c r="T36" i="14"/>
  <c r="S36" i="14" s="1"/>
  <c r="U47" i="14"/>
  <c r="U42" i="14"/>
  <c r="V42" i="14"/>
  <c r="V39" i="14"/>
  <c r="T47" i="14"/>
  <c r="S47" i="14" s="1"/>
  <c r="T41" i="14"/>
  <c r="S41" i="14" s="1"/>
  <c r="U38" i="14"/>
  <c r="U41" i="14"/>
  <c r="T39" i="14"/>
  <c r="S39" i="14" s="1"/>
  <c r="V21" i="14"/>
  <c r="T38" i="14"/>
  <c r="S38" i="14" s="1"/>
  <c r="H49" i="14"/>
  <c r="P2" i="14" s="1"/>
  <c r="T25" i="14"/>
  <c r="S25" i="14" s="1"/>
  <c r="V31" i="14"/>
  <c r="T31" i="14"/>
  <c r="S31" i="14" s="1"/>
  <c r="V29" i="15"/>
  <c r="U31" i="15"/>
  <c r="V21" i="15"/>
  <c r="T29" i="15"/>
  <c r="S29" i="15" s="1"/>
  <c r="U31" i="16"/>
  <c r="T28" i="16"/>
  <c r="S28" i="16" s="1"/>
  <c r="V28" i="16"/>
  <c r="U25" i="16"/>
  <c r="U23" i="16"/>
  <c r="H49" i="17"/>
  <c r="P2" i="17" s="1"/>
  <c r="T25" i="17"/>
  <c r="S25" i="17" s="1"/>
  <c r="V25" i="17"/>
  <c r="V23" i="17"/>
  <c r="H49" i="19"/>
  <c r="P2" i="19" s="1"/>
  <c r="T27" i="20"/>
  <c r="S27" i="20" s="1"/>
  <c r="V19" i="20"/>
  <c r="T33" i="20"/>
  <c r="S33" i="20" s="1"/>
  <c r="V25" i="20"/>
  <c r="T33" i="21"/>
  <c r="S33" i="21" s="1"/>
  <c r="U29" i="21"/>
  <c r="U38" i="21"/>
  <c r="T38" i="21"/>
  <c r="S38" i="21" s="1"/>
  <c r="T32" i="21"/>
  <c r="S32" i="21" s="1"/>
  <c r="T45" i="21"/>
  <c r="S45" i="21" s="1"/>
  <c r="T46" i="21"/>
  <c r="S46" i="21" s="1"/>
  <c r="V43" i="21"/>
  <c r="V35" i="21"/>
  <c r="U41" i="21"/>
  <c r="U34" i="21"/>
  <c r="U28" i="21"/>
  <c r="T34" i="21"/>
  <c r="S34" i="21" s="1"/>
  <c r="T26" i="21"/>
  <c r="S26" i="21" s="1"/>
  <c r="V18" i="21"/>
  <c r="U48" i="21"/>
  <c r="U42" i="21"/>
  <c r="V42" i="21"/>
  <c r="H49" i="21"/>
  <c r="P2" i="21" s="1"/>
  <c r="U44" i="21"/>
  <c r="V33" i="21"/>
  <c r="U26" i="21"/>
  <c r="T44" i="21"/>
  <c r="S44" i="21" s="1"/>
  <c r="T25" i="21"/>
  <c r="S25" i="21" s="1"/>
  <c r="T21" i="21"/>
  <c r="S21" i="21" s="1"/>
  <c r="V25" i="21"/>
  <c r="T40" i="21"/>
  <c r="S40" i="21" s="1"/>
  <c r="U37" i="22"/>
  <c r="U42" i="22"/>
  <c r="V42" i="22"/>
  <c r="U43" i="22"/>
  <c r="T45" i="22"/>
  <c r="S45" i="22" s="1"/>
  <c r="V35" i="22"/>
  <c r="L42" i="22"/>
  <c r="T42" i="22" s="1"/>
  <c r="S42" i="22" s="1"/>
  <c r="U45" i="22"/>
  <c r="V21" i="22"/>
  <c r="H49" i="23"/>
  <c r="P2" i="23" s="1"/>
  <c r="T33" i="23"/>
  <c r="S33" i="23" s="1"/>
  <c r="T25" i="23"/>
  <c r="S25" i="23" s="1"/>
  <c r="V31" i="23"/>
  <c r="V43" i="24"/>
  <c r="U37" i="24"/>
  <c r="T45" i="24"/>
  <c r="S45" i="24" s="1"/>
  <c r="V31" i="24"/>
  <c r="T43" i="24"/>
  <c r="S43" i="24" s="1"/>
  <c r="T35" i="24"/>
  <c r="S35" i="24" s="1"/>
  <c r="T21" i="24"/>
  <c r="S21" i="24" s="1"/>
  <c r="T29" i="24"/>
  <c r="S29" i="24" s="1"/>
  <c r="T27" i="24"/>
  <c r="S27" i="24" s="1"/>
  <c r="V27" i="24"/>
  <c r="V21" i="24"/>
  <c r="T19" i="24"/>
  <c r="S19" i="24" s="1"/>
  <c r="H49" i="24"/>
  <c r="P2" i="24" s="1"/>
  <c r="V19" i="24"/>
  <c r="V35" i="24"/>
  <c r="V29" i="24"/>
  <c r="R49" i="24"/>
  <c r="V14" i="24" s="1"/>
  <c r="P9" i="24" s="1"/>
  <c r="V24" i="25"/>
  <c r="U24" i="25"/>
  <c r="V18" i="25"/>
  <c r="V26" i="25"/>
  <c r="U27" i="25"/>
  <c r="T30" i="25"/>
  <c r="S30" i="25" s="1"/>
  <c r="V32" i="25"/>
  <c r="V30" i="25"/>
  <c r="U35" i="25"/>
  <c r="U42" i="26"/>
  <c r="V42" i="26"/>
  <c r="L42" i="26"/>
  <c r="R49" i="26"/>
  <c r="G49" i="26"/>
  <c r="V36" i="26"/>
  <c r="V28" i="26"/>
  <c r="V20" i="26"/>
  <c r="U18" i="26"/>
  <c r="T47" i="26"/>
  <c r="S47" i="26" s="1"/>
  <c r="U39" i="26"/>
  <c r="U31" i="26"/>
  <c r="U23" i="26"/>
  <c r="U36" i="26"/>
  <c r="U28" i="26"/>
  <c r="U20" i="26"/>
  <c r="H49" i="26"/>
  <c r="P2" i="26" s="1"/>
  <c r="U46" i="26"/>
  <c r="T46" i="26"/>
  <c r="S46" i="26" s="1"/>
  <c r="U29" i="26"/>
  <c r="T35" i="26"/>
  <c r="S35" i="26" s="1"/>
  <c r="T27" i="26"/>
  <c r="S27" i="26" s="1"/>
  <c r="T19" i="26"/>
  <c r="S19" i="26" s="1"/>
  <c r="U19" i="25"/>
  <c r="U42" i="25"/>
  <c r="V42" i="25"/>
  <c r="U30" i="25"/>
  <c r="K49" i="25"/>
  <c r="T18" i="25"/>
  <c r="L42" i="25"/>
  <c r="U41" i="25"/>
  <c r="U33" i="25"/>
  <c r="U25" i="25"/>
  <c r="T36" i="25"/>
  <c r="S36" i="25" s="1"/>
  <c r="T20" i="25"/>
  <c r="S20" i="25" s="1"/>
  <c r="G49" i="25"/>
  <c r="V36" i="25"/>
  <c r="V20" i="25"/>
  <c r="U48" i="25"/>
  <c r="U39" i="25"/>
  <c r="U31" i="25"/>
  <c r="U23" i="25"/>
  <c r="R49" i="25"/>
  <c r="H49" i="25"/>
  <c r="P2" i="25" s="1"/>
  <c r="U46" i="25"/>
  <c r="T46" i="25"/>
  <c r="S46" i="25" s="1"/>
  <c r="U37" i="25"/>
  <c r="U29" i="25"/>
  <c r="U21" i="25"/>
  <c r="G49" i="24"/>
  <c r="U41" i="24"/>
  <c r="T33" i="24"/>
  <c r="S33" i="24" s="1"/>
  <c r="T25" i="24"/>
  <c r="S25" i="24" s="1"/>
  <c r="V33" i="24"/>
  <c r="U39" i="24"/>
  <c r="T41" i="24"/>
  <c r="S41" i="24" s="1"/>
  <c r="T23" i="24"/>
  <c r="S23" i="24" s="1"/>
  <c r="T37" i="24"/>
  <c r="S37" i="24" s="1"/>
  <c r="V25" i="24"/>
  <c r="U45" i="24"/>
  <c r="T39" i="24"/>
  <c r="S39" i="24" s="1"/>
  <c r="T31" i="24"/>
  <c r="S31" i="24" s="1"/>
  <c r="V23" i="24"/>
  <c r="V43" i="23"/>
  <c r="V37" i="23"/>
  <c r="V29" i="23"/>
  <c r="V21" i="23"/>
  <c r="T29" i="23"/>
  <c r="S29" i="23" s="1"/>
  <c r="T21" i="23"/>
  <c r="S21" i="23" s="1"/>
  <c r="G49" i="23"/>
  <c r="T43" i="23"/>
  <c r="S43" i="23" s="1"/>
  <c r="T35" i="23"/>
  <c r="S35" i="23" s="1"/>
  <c r="T27" i="23"/>
  <c r="S27" i="23" s="1"/>
  <c r="T19" i="23"/>
  <c r="S19" i="23" s="1"/>
  <c r="V35" i="23"/>
  <c r="V27" i="23"/>
  <c r="V19" i="23"/>
  <c r="R49" i="23"/>
  <c r="V45" i="23"/>
  <c r="T37" i="23"/>
  <c r="S37" i="23" s="1"/>
  <c r="T45" i="23"/>
  <c r="S45" i="23" s="1"/>
  <c r="T39" i="23"/>
  <c r="S39" i="23" s="1"/>
  <c r="V33" i="23"/>
  <c r="V25" i="23"/>
  <c r="U25" i="22"/>
  <c r="T25" i="22"/>
  <c r="S25" i="22" s="1"/>
  <c r="T33" i="22"/>
  <c r="S33" i="22" s="1"/>
  <c r="H49" i="22"/>
  <c r="P2" i="22" s="1"/>
  <c r="T31" i="22"/>
  <c r="S31" i="22" s="1"/>
  <c r="T23" i="22"/>
  <c r="S23" i="22" s="1"/>
  <c r="U29" i="22"/>
  <c r="T29" i="22"/>
  <c r="S29" i="22" s="1"/>
  <c r="T41" i="22"/>
  <c r="S41" i="22" s="1"/>
  <c r="U33" i="22"/>
  <c r="V31" i="22"/>
  <c r="T37" i="22"/>
  <c r="S37" i="22" s="1"/>
  <c r="R49" i="22"/>
  <c r="T19" i="22"/>
  <c r="S19" i="22" s="1"/>
  <c r="G49" i="22"/>
  <c r="V41" i="22"/>
  <c r="V25" i="22"/>
  <c r="U27" i="22"/>
  <c r="T27" i="22"/>
  <c r="S27" i="22" s="1"/>
  <c r="T43" i="22"/>
  <c r="S43" i="22" s="1"/>
  <c r="T39" i="22"/>
  <c r="S39" i="22" s="1"/>
  <c r="V27" i="22"/>
  <c r="V23" i="22"/>
  <c r="V19" i="22"/>
  <c r="T35" i="22"/>
  <c r="S35" i="22" s="1"/>
  <c r="T21" i="22"/>
  <c r="S21" i="22" s="1"/>
  <c r="U39" i="21"/>
  <c r="U37" i="21"/>
  <c r="V23" i="21"/>
  <c r="U45" i="21"/>
  <c r="T35" i="21"/>
  <c r="S35" i="21" s="1"/>
  <c r="T43" i="21"/>
  <c r="S43" i="21" s="1"/>
  <c r="U31" i="21"/>
  <c r="T27" i="21"/>
  <c r="S27" i="21" s="1"/>
  <c r="T23" i="21"/>
  <c r="S23" i="21" s="1"/>
  <c r="T19" i="21"/>
  <c r="S19" i="21" s="1"/>
  <c r="T29" i="21"/>
  <c r="S29" i="21" s="1"/>
  <c r="V21" i="21"/>
  <c r="R49" i="21"/>
  <c r="T31" i="21"/>
  <c r="S31" i="21" s="1"/>
  <c r="G49" i="21"/>
  <c r="T41" i="21"/>
  <c r="S41" i="21" s="1"/>
  <c r="T39" i="21"/>
  <c r="S39" i="21" s="1"/>
  <c r="T37" i="21"/>
  <c r="S37" i="21" s="1"/>
  <c r="V27" i="21"/>
  <c r="V19" i="21"/>
  <c r="G49" i="20"/>
  <c r="U43" i="20"/>
  <c r="U39" i="20"/>
  <c r="U35" i="20"/>
  <c r="U31" i="20"/>
  <c r="U27" i="20"/>
  <c r="V41" i="20"/>
  <c r="V31" i="20"/>
  <c r="T29" i="20"/>
  <c r="S29" i="20" s="1"/>
  <c r="U21" i="20"/>
  <c r="T25" i="20"/>
  <c r="S25" i="20" s="1"/>
  <c r="T35" i="20"/>
  <c r="S35" i="20" s="1"/>
  <c r="H49" i="20"/>
  <c r="P2" i="20" s="1"/>
  <c r="T41" i="20"/>
  <c r="S41" i="20" s="1"/>
  <c r="R49" i="20"/>
  <c r="V29" i="20"/>
  <c r="U23" i="20"/>
  <c r="V21" i="20"/>
  <c r="U45" i="20"/>
  <c r="U33" i="20"/>
  <c r="T45" i="20"/>
  <c r="S45" i="20" s="1"/>
  <c r="V39" i="20"/>
  <c r="V23" i="20"/>
  <c r="U31" i="19"/>
  <c r="U39" i="19"/>
  <c r="U37" i="19"/>
  <c r="V23" i="19"/>
  <c r="T45" i="19"/>
  <c r="S45" i="19" s="1"/>
  <c r="T43" i="19"/>
  <c r="S43" i="19" s="1"/>
  <c r="T31" i="19"/>
  <c r="S31" i="19" s="1"/>
  <c r="T27" i="19"/>
  <c r="S27" i="19" s="1"/>
  <c r="T23" i="19"/>
  <c r="S23" i="19" s="1"/>
  <c r="T19" i="19"/>
  <c r="S19" i="19" s="1"/>
  <c r="T29" i="19"/>
  <c r="S29" i="19" s="1"/>
  <c r="V21" i="19"/>
  <c r="R49" i="19"/>
  <c r="G49" i="19"/>
  <c r="T39" i="19"/>
  <c r="S39" i="19" s="1"/>
  <c r="T37" i="19"/>
  <c r="S37" i="19" s="1"/>
  <c r="V27" i="19"/>
  <c r="V19" i="19"/>
  <c r="G49" i="17"/>
  <c r="U43" i="17"/>
  <c r="T41" i="17"/>
  <c r="S41" i="17" s="1"/>
  <c r="U33" i="17"/>
  <c r="T27" i="17"/>
  <c r="S27" i="17" s="1"/>
  <c r="T19" i="17"/>
  <c r="S19" i="17" s="1"/>
  <c r="V37" i="17"/>
  <c r="V29" i="17"/>
  <c r="V21" i="17"/>
  <c r="U45" i="17"/>
  <c r="R49" i="17"/>
  <c r="T29" i="17"/>
  <c r="S29" i="17" s="1"/>
  <c r="T21" i="17"/>
  <c r="S21" i="17" s="1"/>
  <c r="T43" i="17"/>
  <c r="S43" i="17" s="1"/>
  <c r="T45" i="17"/>
  <c r="S45" i="17" s="1"/>
  <c r="T35" i="17"/>
  <c r="S35" i="17" s="1"/>
  <c r="T37" i="17"/>
  <c r="S37" i="17" s="1"/>
  <c r="V27" i="17"/>
  <c r="V19" i="17"/>
  <c r="T44" i="16"/>
  <c r="S44" i="16" s="1"/>
  <c r="R49" i="16"/>
  <c r="U48" i="16"/>
  <c r="V34" i="16"/>
  <c r="V26" i="16"/>
  <c r="V18" i="16"/>
  <c r="U42" i="16"/>
  <c r="V42" i="16"/>
  <c r="U34" i="16"/>
  <c r="K49" i="16"/>
  <c r="T46" i="16"/>
  <c r="S46" i="16" s="1"/>
  <c r="U44" i="16"/>
  <c r="U37" i="16"/>
  <c r="U29" i="16"/>
  <c r="U21" i="16"/>
  <c r="G49" i="16"/>
  <c r="U45" i="16"/>
  <c r="U18" i="16"/>
  <c r="T45" i="16"/>
  <c r="S45" i="16" s="1"/>
  <c r="L42" i="16"/>
  <c r="T42" i="16" s="1"/>
  <c r="S42" i="16" s="1"/>
  <c r="T26" i="16"/>
  <c r="S26" i="16" s="1"/>
  <c r="T18" i="16"/>
  <c r="U35" i="16"/>
  <c r="U27" i="16"/>
  <c r="U19" i="16"/>
  <c r="T43" i="15"/>
  <c r="S43" i="15" s="1"/>
  <c r="G49" i="15"/>
  <c r="U43" i="15"/>
  <c r="T33" i="15"/>
  <c r="S33" i="15" s="1"/>
  <c r="V33" i="15"/>
  <c r="H49" i="15"/>
  <c r="P2" i="15" s="1"/>
  <c r="U35" i="15"/>
  <c r="T19" i="15"/>
  <c r="S19" i="15" s="1"/>
  <c r="T41" i="15"/>
  <c r="S41" i="15" s="1"/>
  <c r="V25" i="15"/>
  <c r="R49" i="15"/>
  <c r="T31" i="15"/>
  <c r="S31" i="15" s="1"/>
  <c r="T35" i="15"/>
  <c r="S35" i="15" s="1"/>
  <c r="T25" i="15"/>
  <c r="S25" i="15" s="1"/>
  <c r="V27" i="15"/>
  <c r="V23" i="15"/>
  <c r="V19" i="15"/>
  <c r="T39" i="15"/>
  <c r="S39" i="15" s="1"/>
  <c r="T27" i="15"/>
  <c r="S27" i="15" s="1"/>
  <c r="T23" i="15"/>
  <c r="S23" i="15" s="1"/>
  <c r="T37" i="14"/>
  <c r="S37" i="14" s="1"/>
  <c r="R49" i="14"/>
  <c r="T45" i="14"/>
  <c r="S45" i="14" s="1"/>
  <c r="G49" i="14"/>
  <c r="V43" i="14"/>
  <c r="T35" i="14"/>
  <c r="S35" i="14" s="1"/>
  <c r="V37" i="14"/>
  <c r="V29" i="14"/>
  <c r="U45" i="14"/>
  <c r="V25" i="14"/>
  <c r="T23" i="14"/>
  <c r="S23" i="14" s="1"/>
  <c r="V33" i="14"/>
  <c r="T33" i="14"/>
  <c r="S33" i="14" s="1"/>
  <c r="V35" i="14"/>
  <c r="V19" i="14"/>
  <c r="T21" i="14"/>
  <c r="S21" i="14" s="1"/>
  <c r="V23" i="14"/>
  <c r="T29" i="14"/>
  <c r="S29" i="14" s="1"/>
  <c r="T19" i="14"/>
  <c r="S19" i="14" s="1"/>
  <c r="T41" i="10"/>
  <c r="S41" i="10" s="1"/>
  <c r="U21" i="10"/>
  <c r="U41" i="10"/>
  <c r="V39" i="10"/>
  <c r="U27" i="10"/>
  <c r="V25" i="10"/>
  <c r="V19" i="10"/>
  <c r="T39" i="10"/>
  <c r="S39" i="10" s="1"/>
  <c r="T29" i="10"/>
  <c r="S29" i="10" s="1"/>
  <c r="T27" i="10"/>
  <c r="S27" i="10" s="1"/>
  <c r="U25" i="10"/>
  <c r="G49" i="10"/>
  <c r="T33" i="10"/>
  <c r="S33" i="10" s="1"/>
  <c r="H49" i="10"/>
  <c r="P2" i="10" s="1"/>
  <c r="R49" i="10"/>
  <c r="S18" i="10"/>
  <c r="G49" i="9"/>
  <c r="V38" i="9"/>
  <c r="U36" i="9"/>
  <c r="T22" i="9"/>
  <c r="S22" i="9" s="1"/>
  <c r="V22" i="9"/>
  <c r="U34" i="9"/>
  <c r="T28" i="9"/>
  <c r="S28" i="9" s="1"/>
  <c r="U28" i="9"/>
  <c r="H49" i="9"/>
  <c r="P2" i="9" s="1"/>
  <c r="U30" i="9"/>
  <c r="T30" i="9"/>
  <c r="S30" i="9" s="1"/>
  <c r="U44" i="9"/>
  <c r="T36" i="9"/>
  <c r="S36" i="9" s="1"/>
  <c r="U45" i="9"/>
  <c r="V45" i="9"/>
  <c r="U37" i="9"/>
  <c r="V37" i="9"/>
  <c r="V28" i="9"/>
  <c r="T34" i="9"/>
  <c r="S34" i="9" s="1"/>
  <c r="R49" i="9"/>
  <c r="U18" i="9"/>
  <c r="L42" i="9"/>
  <c r="T42" i="9" s="1"/>
  <c r="S42" i="9" s="1"/>
  <c r="V42" i="9"/>
  <c r="U42" i="9"/>
  <c r="V26" i="9"/>
  <c r="U41" i="9"/>
  <c r="V41" i="9"/>
  <c r="U39" i="9"/>
  <c r="V39" i="9"/>
  <c r="V20" i="9"/>
  <c r="T26" i="9"/>
  <c r="S26" i="9" s="1"/>
  <c r="T18" i="9"/>
  <c r="T32" i="9"/>
  <c r="S32" i="9" s="1"/>
  <c r="U32" i="9"/>
  <c r="T46" i="9"/>
  <c r="S46" i="9" s="1"/>
  <c r="T40" i="9"/>
  <c r="S40" i="9" s="1"/>
  <c r="T41" i="9"/>
  <c r="S41" i="9" s="1"/>
  <c r="U43" i="9"/>
  <c r="V43" i="9"/>
  <c r="U35" i="9"/>
  <c r="V35" i="9"/>
  <c r="V24" i="9"/>
  <c r="T38" i="9"/>
  <c r="S38" i="9" s="1"/>
  <c r="T35" i="9"/>
  <c r="S35" i="9" s="1"/>
  <c r="V38" i="7"/>
  <c r="V42" i="8"/>
  <c r="U46" i="8"/>
  <c r="V26" i="8"/>
  <c r="U44" i="8"/>
  <c r="V44" i="8"/>
  <c r="U22" i="8"/>
  <c r="U41" i="8"/>
  <c r="L42" i="8"/>
  <c r="T42" i="8" s="1"/>
  <c r="S42" i="8" s="1"/>
  <c r="U25" i="8"/>
  <c r="T35" i="8"/>
  <c r="S35" i="8" s="1"/>
  <c r="T27" i="8"/>
  <c r="S27" i="8" s="1"/>
  <c r="T19" i="8"/>
  <c r="S19" i="8" s="1"/>
  <c r="R49" i="8"/>
  <c r="T37" i="8"/>
  <c r="S37" i="8" s="1"/>
  <c r="T29" i="8"/>
  <c r="S29" i="8" s="1"/>
  <c r="T21" i="8"/>
  <c r="S21" i="8" s="1"/>
  <c r="V23" i="8"/>
  <c r="V37" i="8"/>
  <c r="V33" i="8"/>
  <c r="V29" i="8"/>
  <c r="U21" i="8"/>
  <c r="U39" i="8"/>
  <c r="V19" i="8"/>
  <c r="T39" i="8"/>
  <c r="S39" i="8" s="1"/>
  <c r="T31" i="8"/>
  <c r="S31" i="8" s="1"/>
  <c r="T23" i="8"/>
  <c r="S23" i="8" s="1"/>
  <c r="U45" i="8"/>
  <c r="U35" i="8"/>
  <c r="U31" i="8"/>
  <c r="T33" i="8"/>
  <c r="S33" i="8" s="1"/>
  <c r="T25" i="8"/>
  <c r="S25" i="8" s="1"/>
  <c r="T18" i="8"/>
  <c r="H49" i="8"/>
  <c r="P2" i="8" s="1"/>
  <c r="G49" i="8"/>
  <c r="T41" i="8"/>
  <c r="S41" i="8" s="1"/>
  <c r="V27" i="8"/>
  <c r="T33" i="7"/>
  <c r="S33" i="7" s="1"/>
  <c r="U41" i="7"/>
  <c r="T41" i="7"/>
  <c r="S41" i="7" s="1"/>
  <c r="T32" i="7"/>
  <c r="S32" i="7" s="1"/>
  <c r="T25" i="7"/>
  <c r="S25" i="7" s="1"/>
  <c r="V40" i="7"/>
  <c r="U33" i="7"/>
  <c r="T38" i="7"/>
  <c r="S38" i="7" s="1"/>
  <c r="T40" i="7"/>
  <c r="S40" i="7" s="1"/>
  <c r="V32" i="7"/>
  <c r="V26" i="7"/>
  <c r="U25" i="7"/>
  <c r="V30" i="7"/>
  <c r="V22" i="7"/>
  <c r="H49" i="7"/>
  <c r="P2" i="7" s="1"/>
  <c r="T22" i="7"/>
  <c r="S22" i="7" s="1"/>
  <c r="U44" i="7"/>
  <c r="T44" i="7"/>
  <c r="S44" i="7" s="1"/>
  <c r="U39" i="7"/>
  <c r="U23" i="7"/>
  <c r="T39" i="7"/>
  <c r="S39" i="7" s="1"/>
  <c r="R49" i="7"/>
  <c r="U21" i="7"/>
  <c r="T21" i="7"/>
  <c r="S21" i="7" s="1"/>
  <c r="T45" i="7"/>
  <c r="S45" i="7" s="1"/>
  <c r="T24" i="7"/>
  <c r="S24" i="7" s="1"/>
  <c r="T30" i="7"/>
  <c r="S30" i="7" s="1"/>
  <c r="V42" i="7"/>
  <c r="U42" i="7"/>
  <c r="L42" i="7"/>
  <c r="T42" i="7" s="1"/>
  <c r="S42" i="7" s="1"/>
  <c r="V20" i="7"/>
  <c r="U31" i="7"/>
  <c r="U47" i="7"/>
  <c r="T31" i="7"/>
  <c r="S31" i="7" s="1"/>
  <c r="T23" i="7"/>
  <c r="S23" i="7" s="1"/>
  <c r="T47" i="7"/>
  <c r="S47" i="7" s="1"/>
  <c r="T28" i="7"/>
  <c r="S28" i="7" s="1"/>
  <c r="T34" i="7"/>
  <c r="S34" i="7" s="1"/>
  <c r="V44" i="7"/>
  <c r="V34" i="7"/>
  <c r="U46" i="7"/>
  <c r="T46" i="7"/>
  <c r="S46" i="7" s="1"/>
  <c r="U37" i="7"/>
  <c r="U29" i="7"/>
  <c r="U45" i="7"/>
  <c r="T37" i="7"/>
  <c r="S37" i="7" s="1"/>
  <c r="T29" i="7"/>
  <c r="S29" i="7" s="1"/>
  <c r="V24" i="7"/>
  <c r="G49" i="7"/>
  <c r="U48" i="7"/>
  <c r="T48" i="7"/>
  <c r="S48" i="7" s="1"/>
  <c r="U35" i="7"/>
  <c r="U27" i="7"/>
  <c r="U19" i="7"/>
  <c r="U43" i="7"/>
  <c r="T35" i="7"/>
  <c r="S35" i="7" s="1"/>
  <c r="T27" i="7"/>
  <c r="S27" i="7" s="1"/>
  <c r="T19" i="7"/>
  <c r="S19" i="7" s="1"/>
  <c r="T43" i="7"/>
  <c r="S43" i="7" s="1"/>
  <c r="T36" i="7"/>
  <c r="S36" i="7" s="1"/>
  <c r="T20" i="7"/>
  <c r="S20" i="7" s="1"/>
  <c r="T26" i="7"/>
  <c r="S26" i="7" s="1"/>
  <c r="P5" i="159" l="1"/>
  <c r="P4" i="158"/>
  <c r="P4" i="155"/>
  <c r="P5" i="154"/>
  <c r="P4" i="152"/>
  <c r="P4" i="151"/>
  <c r="P4" i="147"/>
  <c r="P4" i="146"/>
  <c r="P5" i="145"/>
  <c r="P4" i="144"/>
  <c r="P4" i="143"/>
  <c r="P4" i="142"/>
  <c r="P5" i="141"/>
  <c r="P4" i="139"/>
  <c r="P4" i="138"/>
  <c r="P4" i="136"/>
  <c r="P4" i="134"/>
  <c r="P4" i="131"/>
  <c r="P4" i="130"/>
  <c r="P4" i="128"/>
  <c r="P4" i="127"/>
  <c r="P4" i="126"/>
  <c r="P4" i="123"/>
  <c r="P4" i="122"/>
  <c r="P4" i="120"/>
  <c r="P4" i="119"/>
  <c r="P4" i="118"/>
  <c r="P5" i="149"/>
  <c r="P5" i="148"/>
  <c r="U19" i="30"/>
  <c r="V24" i="29"/>
  <c r="V32" i="29"/>
  <c r="V44" i="29"/>
  <c r="U20" i="29"/>
  <c r="V46" i="29"/>
  <c r="U24" i="29"/>
  <c r="U36" i="29"/>
  <c r="U32" i="29"/>
  <c r="V43" i="29"/>
  <c r="U28" i="29"/>
  <c r="U43" i="29"/>
  <c r="V20" i="29"/>
  <c r="V28" i="29"/>
  <c r="V36" i="29"/>
  <c r="K49" i="29"/>
  <c r="U18" i="29"/>
  <c r="U22" i="28"/>
  <c r="V22" i="28"/>
  <c r="U33" i="36"/>
  <c r="U38" i="36"/>
  <c r="U22" i="36"/>
  <c r="V30" i="36"/>
  <c r="V33" i="36"/>
  <c r="V38" i="36"/>
  <c r="U39" i="37"/>
  <c r="V35" i="37"/>
  <c r="V47" i="37"/>
  <c r="U35" i="37"/>
  <c r="U47" i="37"/>
  <c r="V43" i="37"/>
  <c r="U24" i="40"/>
  <c r="V28" i="40"/>
  <c r="V30" i="40"/>
  <c r="V44" i="40"/>
  <c r="U36" i="40"/>
  <c r="U20" i="40"/>
  <c r="V20" i="40"/>
  <c r="V24" i="40"/>
  <c r="V36" i="40"/>
  <c r="K49" i="26"/>
  <c r="V33" i="26"/>
  <c r="V44" i="26"/>
  <c r="U25" i="26"/>
  <c r="V41" i="26"/>
  <c r="U33" i="26"/>
  <c r="U44" i="26"/>
  <c r="V27" i="25"/>
  <c r="U36" i="25"/>
  <c r="V36" i="24"/>
  <c r="U40" i="21"/>
  <c r="V20" i="21"/>
  <c r="V32" i="21"/>
  <c r="U32" i="21"/>
  <c r="U20" i="21"/>
  <c r="U46" i="21"/>
  <c r="V28" i="21"/>
  <c r="U28" i="16"/>
  <c r="V38" i="14"/>
  <c r="U46" i="14"/>
  <c r="P4" i="163"/>
  <c r="P5" i="163"/>
  <c r="S18" i="163"/>
  <c r="S49" i="163" s="1"/>
  <c r="T49" i="163"/>
  <c r="P6" i="163" s="1"/>
  <c r="U35" i="27"/>
  <c r="V39" i="27"/>
  <c r="U20" i="27"/>
  <c r="V20" i="27"/>
  <c r="V35" i="27"/>
  <c r="V47" i="27"/>
  <c r="U48" i="9"/>
  <c r="K49" i="8"/>
  <c r="V22" i="8"/>
  <c r="V21" i="7"/>
  <c r="V29" i="7"/>
  <c r="V37" i="7"/>
  <c r="V45" i="7"/>
  <c r="V47" i="7"/>
  <c r="K49" i="7"/>
  <c r="L39" i="26"/>
  <c r="T39" i="26" s="1"/>
  <c r="S39" i="26" s="1"/>
  <c r="V39" i="26"/>
  <c r="L37" i="26"/>
  <c r="T37" i="26" s="1"/>
  <c r="S37" i="26" s="1"/>
  <c r="V37" i="26"/>
  <c r="L31" i="26"/>
  <c r="T31" i="26" s="1"/>
  <c r="S31" i="26" s="1"/>
  <c r="V31" i="26"/>
  <c r="L29" i="26"/>
  <c r="T29" i="26" s="1"/>
  <c r="S29" i="26" s="1"/>
  <c r="V29" i="26"/>
  <c r="L23" i="26"/>
  <c r="T23" i="26" s="1"/>
  <c r="S23" i="26" s="1"/>
  <c r="V23" i="26"/>
  <c r="L21" i="26"/>
  <c r="T21" i="26" s="1"/>
  <c r="S21" i="26" s="1"/>
  <c r="V21" i="26"/>
  <c r="L18" i="26"/>
  <c r="T18" i="26" s="1"/>
  <c r="V18" i="26"/>
  <c r="L22" i="26"/>
  <c r="T22" i="26" s="1"/>
  <c r="S22" i="26" s="1"/>
  <c r="U22" i="26"/>
  <c r="V22" i="26"/>
  <c r="L24" i="26"/>
  <c r="T24" i="26" s="1"/>
  <c r="S24" i="26" s="1"/>
  <c r="V24" i="26"/>
  <c r="L26" i="26"/>
  <c r="T26" i="26" s="1"/>
  <c r="S26" i="26" s="1"/>
  <c r="U26" i="26"/>
  <c r="V26" i="26"/>
  <c r="L30" i="26"/>
  <c r="T30" i="26" s="1"/>
  <c r="S30" i="26" s="1"/>
  <c r="U30" i="26"/>
  <c r="V30" i="26"/>
  <c r="L32" i="26"/>
  <c r="T32" i="26" s="1"/>
  <c r="S32" i="26" s="1"/>
  <c r="V32" i="26"/>
  <c r="L34" i="26"/>
  <c r="T34" i="26" s="1"/>
  <c r="S34" i="26" s="1"/>
  <c r="U34" i="26"/>
  <c r="V34" i="26"/>
  <c r="L38" i="26"/>
  <c r="T38" i="26" s="1"/>
  <c r="S38" i="26" s="1"/>
  <c r="U38" i="26"/>
  <c r="V38" i="26"/>
  <c r="L40" i="26"/>
  <c r="T40" i="26" s="1"/>
  <c r="S40" i="26" s="1"/>
  <c r="V40" i="26"/>
  <c r="T9" i="163"/>
  <c r="V9" i="163" s="1"/>
  <c r="U9" i="163"/>
  <c r="T9" i="162"/>
  <c r="V9" i="162" s="1"/>
  <c r="U9" i="162"/>
  <c r="T49" i="161"/>
  <c r="P6" i="161" s="1"/>
  <c r="S18" i="161"/>
  <c r="S49" i="161" s="1"/>
  <c r="U9" i="161"/>
  <c r="T9" i="161"/>
  <c r="V9" i="161" s="1"/>
  <c r="T49" i="160"/>
  <c r="P6" i="160" s="1"/>
  <c r="S18" i="160"/>
  <c r="S49" i="160" s="1"/>
  <c r="U9" i="160"/>
  <c r="T9" i="160"/>
  <c r="V9" i="160" s="1"/>
  <c r="T49" i="159"/>
  <c r="P6" i="159" s="1"/>
  <c r="S18" i="159"/>
  <c r="S49" i="159" s="1"/>
  <c r="U9" i="159"/>
  <c r="T9" i="159"/>
  <c r="V9" i="159" s="1"/>
  <c r="T49" i="158"/>
  <c r="P6" i="158" s="1"/>
  <c r="S18" i="158"/>
  <c r="S49" i="158" s="1"/>
  <c r="U9" i="158"/>
  <c r="T9" i="158"/>
  <c r="V9" i="158" s="1"/>
  <c r="T49" i="157"/>
  <c r="P6" i="157" s="1"/>
  <c r="S18" i="157"/>
  <c r="S49" i="157" s="1"/>
  <c r="U9" i="157"/>
  <c r="T9" i="157"/>
  <c r="V9" i="157" s="1"/>
  <c r="T49" i="156"/>
  <c r="P6" i="156" s="1"/>
  <c r="S18" i="156"/>
  <c r="S49" i="156" s="1"/>
  <c r="U9" i="156"/>
  <c r="T9" i="156"/>
  <c r="V9" i="156" s="1"/>
  <c r="T49" i="155"/>
  <c r="P6" i="155" s="1"/>
  <c r="S18" i="155"/>
  <c r="S49" i="155" s="1"/>
  <c r="U9" i="155"/>
  <c r="T9" i="155"/>
  <c r="V9" i="155" s="1"/>
  <c r="T49" i="154"/>
  <c r="P6" i="154" s="1"/>
  <c r="S18" i="154"/>
  <c r="S49" i="154" s="1"/>
  <c r="U9" i="154"/>
  <c r="T9" i="154"/>
  <c r="V9" i="154" s="1"/>
  <c r="T49" i="153"/>
  <c r="P6" i="153" s="1"/>
  <c r="S18" i="153"/>
  <c r="S49" i="153" s="1"/>
  <c r="U9" i="153"/>
  <c r="T9" i="153"/>
  <c r="V9" i="153" s="1"/>
  <c r="T49" i="152"/>
  <c r="P6" i="152" s="1"/>
  <c r="S18" i="152"/>
  <c r="S49" i="152" s="1"/>
  <c r="U9" i="152"/>
  <c r="T9" i="152"/>
  <c r="V9" i="152" s="1"/>
  <c r="T49" i="151"/>
  <c r="P6" i="151" s="1"/>
  <c r="S18" i="151"/>
  <c r="S49" i="151" s="1"/>
  <c r="U9" i="151"/>
  <c r="T9" i="151"/>
  <c r="V9" i="151" s="1"/>
  <c r="T49" i="150"/>
  <c r="P6" i="150" s="1"/>
  <c r="S18" i="150"/>
  <c r="S49" i="150" s="1"/>
  <c r="U9" i="150"/>
  <c r="T9" i="150"/>
  <c r="V9" i="150" s="1"/>
  <c r="T49" i="149"/>
  <c r="P6" i="149" s="1"/>
  <c r="S18" i="149"/>
  <c r="S49" i="149" s="1"/>
  <c r="U9" i="149"/>
  <c r="T9" i="149"/>
  <c r="V9" i="149" s="1"/>
  <c r="T49" i="148"/>
  <c r="P6" i="148" s="1"/>
  <c r="S18" i="148"/>
  <c r="S49" i="148" s="1"/>
  <c r="U9" i="148"/>
  <c r="T9" i="148"/>
  <c r="V9" i="148" s="1"/>
  <c r="T49" i="147"/>
  <c r="P6" i="147" s="1"/>
  <c r="S18" i="147"/>
  <c r="S49" i="147" s="1"/>
  <c r="U9" i="147"/>
  <c r="T9" i="147"/>
  <c r="V9" i="147" s="1"/>
  <c r="T49" i="146"/>
  <c r="P6" i="146" s="1"/>
  <c r="S18" i="146"/>
  <c r="S49" i="146" s="1"/>
  <c r="U9" i="146"/>
  <c r="T9" i="146"/>
  <c r="V9" i="146" s="1"/>
  <c r="T49" i="145"/>
  <c r="P6" i="145" s="1"/>
  <c r="S18" i="145"/>
  <c r="S49" i="145" s="1"/>
  <c r="U9" i="145"/>
  <c r="T9" i="145"/>
  <c r="V9" i="145" s="1"/>
  <c r="T49" i="144"/>
  <c r="P6" i="144" s="1"/>
  <c r="S18" i="144"/>
  <c r="S49" i="144" s="1"/>
  <c r="U9" i="144"/>
  <c r="T9" i="144"/>
  <c r="V9" i="144" s="1"/>
  <c r="T49" i="143"/>
  <c r="P6" i="143" s="1"/>
  <c r="S18" i="143"/>
  <c r="S49" i="143" s="1"/>
  <c r="U9" i="143"/>
  <c r="T9" i="143"/>
  <c r="V9" i="143" s="1"/>
  <c r="T49" i="142"/>
  <c r="P6" i="142" s="1"/>
  <c r="S18" i="142"/>
  <c r="S49" i="142" s="1"/>
  <c r="U9" i="142"/>
  <c r="T9" i="142"/>
  <c r="V9" i="142" s="1"/>
  <c r="T49" i="141"/>
  <c r="P6" i="141" s="1"/>
  <c r="S18" i="141"/>
  <c r="S49" i="141" s="1"/>
  <c r="U9" i="141"/>
  <c r="T9" i="141"/>
  <c r="V9" i="141" s="1"/>
  <c r="T49" i="140"/>
  <c r="P6" i="140" s="1"/>
  <c r="S18" i="140"/>
  <c r="S49" i="140" s="1"/>
  <c r="U9" i="140"/>
  <c r="T9" i="140"/>
  <c r="V9" i="140" s="1"/>
  <c r="T49" i="139"/>
  <c r="P6" i="139" s="1"/>
  <c r="S18" i="139"/>
  <c r="S49" i="139" s="1"/>
  <c r="U9" i="139"/>
  <c r="T9" i="139"/>
  <c r="V9" i="139" s="1"/>
  <c r="T49" i="138"/>
  <c r="P6" i="138" s="1"/>
  <c r="S18" i="138"/>
  <c r="S49" i="138" s="1"/>
  <c r="U9" i="138"/>
  <c r="T9" i="138"/>
  <c r="V9" i="138" s="1"/>
  <c r="T49" i="137"/>
  <c r="P6" i="137" s="1"/>
  <c r="S18" i="137"/>
  <c r="S49" i="137" s="1"/>
  <c r="U9" i="137"/>
  <c r="T9" i="137"/>
  <c r="V9" i="137" s="1"/>
  <c r="T49" i="136"/>
  <c r="P6" i="136" s="1"/>
  <c r="S18" i="136"/>
  <c r="S49" i="136" s="1"/>
  <c r="U9" i="136"/>
  <c r="T9" i="136"/>
  <c r="V9" i="136" s="1"/>
  <c r="T49" i="135"/>
  <c r="P6" i="135" s="1"/>
  <c r="S18" i="135"/>
  <c r="S49" i="135" s="1"/>
  <c r="U9" i="135"/>
  <c r="T9" i="135"/>
  <c r="V9" i="135" s="1"/>
  <c r="T49" i="134"/>
  <c r="P6" i="134" s="1"/>
  <c r="S18" i="134"/>
  <c r="S49" i="134" s="1"/>
  <c r="U9" i="134"/>
  <c r="T9" i="134"/>
  <c r="V9" i="134" s="1"/>
  <c r="T49" i="133"/>
  <c r="P6" i="133" s="1"/>
  <c r="S18" i="133"/>
  <c r="S49" i="133" s="1"/>
  <c r="U9" i="133"/>
  <c r="T9" i="133"/>
  <c r="V9" i="133" s="1"/>
  <c r="T49" i="132"/>
  <c r="P6" i="132" s="1"/>
  <c r="S18" i="132"/>
  <c r="S49" i="132" s="1"/>
  <c r="U9" i="132"/>
  <c r="T9" i="132"/>
  <c r="V9" i="132" s="1"/>
  <c r="T49" i="131"/>
  <c r="P6" i="131" s="1"/>
  <c r="S18" i="131"/>
  <c r="S49" i="131" s="1"/>
  <c r="U9" i="131"/>
  <c r="T9" i="131"/>
  <c r="V9" i="131" s="1"/>
  <c r="T49" i="130"/>
  <c r="P6" i="130" s="1"/>
  <c r="S18" i="130"/>
  <c r="S49" i="130" s="1"/>
  <c r="U9" i="130"/>
  <c r="T9" i="130"/>
  <c r="V9" i="130" s="1"/>
  <c r="T49" i="129"/>
  <c r="P6" i="129" s="1"/>
  <c r="S18" i="129"/>
  <c r="S49" i="129" s="1"/>
  <c r="U9" i="129"/>
  <c r="T9" i="129"/>
  <c r="V9" i="129" s="1"/>
  <c r="T49" i="128"/>
  <c r="P6" i="128" s="1"/>
  <c r="S18" i="128"/>
  <c r="S49" i="128" s="1"/>
  <c r="U9" i="128"/>
  <c r="T9" i="128"/>
  <c r="V9" i="128" s="1"/>
  <c r="T49" i="127"/>
  <c r="P6" i="127" s="1"/>
  <c r="S18" i="127"/>
  <c r="S49" i="127" s="1"/>
  <c r="U9" i="127"/>
  <c r="T9" i="127"/>
  <c r="V9" i="127" s="1"/>
  <c r="T49" i="126"/>
  <c r="P6" i="126" s="1"/>
  <c r="S18" i="126"/>
  <c r="S49" i="126" s="1"/>
  <c r="U9" i="126"/>
  <c r="T9" i="126"/>
  <c r="V9" i="126" s="1"/>
  <c r="T49" i="125"/>
  <c r="P6" i="125" s="1"/>
  <c r="S18" i="125"/>
  <c r="S49" i="125" s="1"/>
  <c r="U9" i="125"/>
  <c r="T9" i="125"/>
  <c r="V9" i="125" s="1"/>
  <c r="T49" i="124"/>
  <c r="P6" i="124" s="1"/>
  <c r="S18" i="124"/>
  <c r="S49" i="124" s="1"/>
  <c r="U9" i="124"/>
  <c r="T9" i="124"/>
  <c r="V9" i="124" s="1"/>
  <c r="T49" i="123"/>
  <c r="P6" i="123" s="1"/>
  <c r="S18" i="123"/>
  <c r="S49" i="123" s="1"/>
  <c r="U9" i="123"/>
  <c r="T9" i="123"/>
  <c r="V9" i="123" s="1"/>
  <c r="T49" i="122"/>
  <c r="P6" i="122" s="1"/>
  <c r="S18" i="122"/>
  <c r="S49" i="122" s="1"/>
  <c r="U9" i="122"/>
  <c r="T9" i="122"/>
  <c r="V9" i="122" s="1"/>
  <c r="T49" i="121"/>
  <c r="P6" i="121" s="1"/>
  <c r="S18" i="121"/>
  <c r="S49" i="121" s="1"/>
  <c r="U9" i="121"/>
  <c r="T9" i="121"/>
  <c r="V9" i="121" s="1"/>
  <c r="T49" i="120"/>
  <c r="P6" i="120" s="1"/>
  <c r="S18" i="120"/>
  <c r="S49" i="120" s="1"/>
  <c r="U9" i="120"/>
  <c r="T9" i="120"/>
  <c r="V9" i="120" s="1"/>
  <c r="T49" i="119"/>
  <c r="P6" i="119" s="1"/>
  <c r="S18" i="119"/>
  <c r="S49" i="119" s="1"/>
  <c r="U9" i="119"/>
  <c r="T9" i="119"/>
  <c r="V9" i="119" s="1"/>
  <c r="T49" i="118"/>
  <c r="P6" i="118" s="1"/>
  <c r="S18" i="118"/>
  <c r="S49" i="118" s="1"/>
  <c r="U9" i="118"/>
  <c r="T9" i="118"/>
  <c r="V9" i="118" s="1"/>
  <c r="L18" i="117"/>
  <c r="K49" i="117"/>
  <c r="V18" i="117"/>
  <c r="U18" i="117"/>
  <c r="L18" i="116"/>
  <c r="K49" i="116"/>
  <c r="V18" i="116"/>
  <c r="U18" i="116"/>
  <c r="T49" i="113"/>
  <c r="P6" i="113" s="1"/>
  <c r="S18" i="113"/>
  <c r="S49" i="113" s="1"/>
  <c r="U9" i="113"/>
  <c r="T9" i="113"/>
  <c r="V9" i="113" s="1"/>
  <c r="L18" i="109"/>
  <c r="K49" i="109"/>
  <c r="V18" i="109"/>
  <c r="U18" i="109"/>
  <c r="L18" i="110"/>
  <c r="K49" i="110"/>
  <c r="V18" i="110"/>
  <c r="U18" i="110"/>
  <c r="L18" i="108"/>
  <c r="K49" i="108"/>
  <c r="V18" i="108"/>
  <c r="U18" i="108"/>
  <c r="L18" i="111"/>
  <c r="K49" i="111"/>
  <c r="V18" i="111"/>
  <c r="U18" i="111"/>
  <c r="L18" i="107"/>
  <c r="K49" i="107"/>
  <c r="V18" i="107"/>
  <c r="U18" i="107"/>
  <c r="L18" i="106"/>
  <c r="K49" i="106"/>
  <c r="V18" i="106"/>
  <c r="U18" i="106"/>
  <c r="L18" i="105"/>
  <c r="K49" i="105"/>
  <c r="V18" i="105"/>
  <c r="U18" i="105"/>
  <c r="L18" i="104"/>
  <c r="K49" i="104"/>
  <c r="V18" i="104"/>
  <c r="U18" i="104"/>
  <c r="L18" i="103"/>
  <c r="K49" i="103"/>
  <c r="V18" i="103"/>
  <c r="U18" i="103"/>
  <c r="L18" i="94"/>
  <c r="K49" i="94"/>
  <c r="V18" i="94"/>
  <c r="U18" i="94"/>
  <c r="L18" i="95"/>
  <c r="K49" i="95"/>
  <c r="V18" i="95"/>
  <c r="U18" i="95"/>
  <c r="L18" i="96"/>
  <c r="K49" i="96"/>
  <c r="V18" i="96"/>
  <c r="U18" i="96"/>
  <c r="L18" i="97"/>
  <c r="K49" i="97"/>
  <c r="V18" i="97"/>
  <c r="U18" i="97"/>
  <c r="L18" i="98"/>
  <c r="K49" i="98"/>
  <c r="V18" i="98"/>
  <c r="U18" i="98"/>
  <c r="L18" i="99"/>
  <c r="K49" i="99"/>
  <c r="V18" i="99"/>
  <c r="U18" i="99"/>
  <c r="L18" i="100"/>
  <c r="K49" i="100"/>
  <c r="V18" i="100"/>
  <c r="U18" i="100"/>
  <c r="L18" i="101"/>
  <c r="K49" i="101"/>
  <c r="V18" i="101"/>
  <c r="U18" i="101"/>
  <c r="L18" i="102"/>
  <c r="K49" i="102"/>
  <c r="V18" i="102"/>
  <c r="U18" i="102"/>
  <c r="L18" i="34"/>
  <c r="V18" i="34"/>
  <c r="U18" i="34"/>
  <c r="K49" i="34"/>
  <c r="L20" i="34"/>
  <c r="T20" i="34" s="1"/>
  <c r="S20" i="34" s="1"/>
  <c r="V20" i="34"/>
  <c r="U20" i="34"/>
  <c r="L22" i="34"/>
  <c r="T22" i="34" s="1"/>
  <c r="S22" i="34" s="1"/>
  <c r="V22" i="34"/>
  <c r="U22" i="34"/>
  <c r="L24" i="34"/>
  <c r="T24" i="34" s="1"/>
  <c r="S24" i="34" s="1"/>
  <c r="V24" i="34"/>
  <c r="U24" i="34"/>
  <c r="L26" i="34"/>
  <c r="T26" i="34" s="1"/>
  <c r="S26" i="34" s="1"/>
  <c r="V26" i="34"/>
  <c r="U26" i="34"/>
  <c r="L28" i="34"/>
  <c r="T28" i="34" s="1"/>
  <c r="S28" i="34" s="1"/>
  <c r="V28" i="34"/>
  <c r="U28" i="34"/>
  <c r="L30" i="34"/>
  <c r="T30" i="34" s="1"/>
  <c r="S30" i="34" s="1"/>
  <c r="V30" i="34"/>
  <c r="U30" i="34"/>
  <c r="L32" i="34"/>
  <c r="T32" i="34" s="1"/>
  <c r="S32" i="34" s="1"/>
  <c r="V32" i="34"/>
  <c r="U32" i="34"/>
  <c r="L34" i="34"/>
  <c r="T34" i="34" s="1"/>
  <c r="S34" i="34" s="1"/>
  <c r="V34" i="34"/>
  <c r="U34" i="34"/>
  <c r="U36" i="34"/>
  <c r="L36" i="34"/>
  <c r="T36" i="34" s="1"/>
  <c r="S36" i="34" s="1"/>
  <c r="V36" i="34"/>
  <c r="U38" i="34"/>
  <c r="L38" i="34"/>
  <c r="T38" i="34" s="1"/>
  <c r="S38" i="34" s="1"/>
  <c r="V38" i="34"/>
  <c r="V40" i="34"/>
  <c r="L40" i="34"/>
  <c r="T40" i="34" s="1"/>
  <c r="S40" i="34" s="1"/>
  <c r="U40" i="34"/>
  <c r="L44" i="34"/>
  <c r="T44" i="34" s="1"/>
  <c r="S44" i="34" s="1"/>
  <c r="V44" i="34"/>
  <c r="U44" i="34"/>
  <c r="U46" i="34"/>
  <c r="L46" i="34"/>
  <c r="T46" i="34" s="1"/>
  <c r="S46" i="34" s="1"/>
  <c r="V46" i="34"/>
  <c r="L47" i="33"/>
  <c r="T47" i="33" s="1"/>
  <c r="S47" i="33" s="1"/>
  <c r="V47" i="33"/>
  <c r="U47" i="33"/>
  <c r="K49" i="33"/>
  <c r="U18" i="32"/>
  <c r="L18" i="32"/>
  <c r="V18" i="32"/>
  <c r="K49" i="32"/>
  <c r="V20" i="32"/>
  <c r="L20" i="32"/>
  <c r="T20" i="32" s="1"/>
  <c r="S20" i="32" s="1"/>
  <c r="U20" i="32"/>
  <c r="U22" i="32"/>
  <c r="L22" i="32"/>
  <c r="T22" i="32" s="1"/>
  <c r="S22" i="32" s="1"/>
  <c r="V22" i="32"/>
  <c r="U24" i="32"/>
  <c r="L24" i="32"/>
  <c r="T24" i="32" s="1"/>
  <c r="S24" i="32" s="1"/>
  <c r="V24" i="32"/>
  <c r="U26" i="32"/>
  <c r="L26" i="32"/>
  <c r="T26" i="32" s="1"/>
  <c r="S26" i="32" s="1"/>
  <c r="V26" i="32"/>
  <c r="U28" i="32"/>
  <c r="V28" i="32"/>
  <c r="L28" i="32"/>
  <c r="T28" i="32" s="1"/>
  <c r="S28" i="32" s="1"/>
  <c r="U30" i="32"/>
  <c r="L30" i="32"/>
  <c r="T30" i="32" s="1"/>
  <c r="S30" i="32" s="1"/>
  <c r="V30" i="32"/>
  <c r="L32" i="32"/>
  <c r="T32" i="32" s="1"/>
  <c r="S32" i="32" s="1"/>
  <c r="U32" i="32"/>
  <c r="V32" i="32"/>
  <c r="L34" i="32"/>
  <c r="T34" i="32" s="1"/>
  <c r="S34" i="32" s="1"/>
  <c r="V34" i="32"/>
  <c r="U34" i="32"/>
  <c r="U36" i="32"/>
  <c r="L36" i="32"/>
  <c r="T36" i="32" s="1"/>
  <c r="S36" i="32" s="1"/>
  <c r="V36" i="32"/>
  <c r="U38" i="32"/>
  <c r="L38" i="32"/>
  <c r="T38" i="32" s="1"/>
  <c r="S38" i="32" s="1"/>
  <c r="V38" i="32"/>
  <c r="L40" i="32"/>
  <c r="T40" i="32" s="1"/>
  <c r="S40" i="32" s="1"/>
  <c r="U40" i="32"/>
  <c r="V40" i="32"/>
  <c r="L44" i="32"/>
  <c r="T44" i="32" s="1"/>
  <c r="S44" i="32" s="1"/>
  <c r="V44" i="32"/>
  <c r="U44" i="32"/>
  <c r="U46" i="32"/>
  <c r="L46" i="32"/>
  <c r="T46" i="32" s="1"/>
  <c r="S46" i="32" s="1"/>
  <c r="V46" i="32"/>
  <c r="L47" i="31"/>
  <c r="T47" i="31" s="1"/>
  <c r="S47" i="31" s="1"/>
  <c r="V47" i="31"/>
  <c r="U47" i="31"/>
  <c r="K49" i="31"/>
  <c r="U36" i="31"/>
  <c r="L36" i="31"/>
  <c r="V36" i="31"/>
  <c r="U46" i="31"/>
  <c r="L46" i="31"/>
  <c r="T46" i="31" s="1"/>
  <c r="S46" i="31" s="1"/>
  <c r="V46" i="31"/>
  <c r="L18" i="92"/>
  <c r="K49" i="92"/>
  <c r="V18" i="92"/>
  <c r="U18" i="92"/>
  <c r="L18" i="93"/>
  <c r="K49" i="93"/>
  <c r="V18" i="93"/>
  <c r="U18" i="93"/>
  <c r="L47" i="30"/>
  <c r="T47" i="30" s="1"/>
  <c r="S47" i="30" s="1"/>
  <c r="V47" i="30"/>
  <c r="U47" i="30"/>
  <c r="U18" i="30"/>
  <c r="V18" i="30"/>
  <c r="K49" i="30"/>
  <c r="L18" i="30"/>
  <c r="U20" i="30"/>
  <c r="V20" i="30"/>
  <c r="L20" i="30"/>
  <c r="T20" i="30" s="1"/>
  <c r="S20" i="30" s="1"/>
  <c r="V22" i="30"/>
  <c r="U22" i="30"/>
  <c r="L22" i="30"/>
  <c r="T22" i="30" s="1"/>
  <c r="S22" i="30" s="1"/>
  <c r="U24" i="30"/>
  <c r="V24" i="30"/>
  <c r="L24" i="30"/>
  <c r="T24" i="30" s="1"/>
  <c r="S24" i="30" s="1"/>
  <c r="U26" i="30"/>
  <c r="V26" i="30"/>
  <c r="L26" i="30"/>
  <c r="T26" i="30" s="1"/>
  <c r="S26" i="30" s="1"/>
  <c r="U28" i="30"/>
  <c r="V28" i="30"/>
  <c r="L28" i="30"/>
  <c r="T28" i="30" s="1"/>
  <c r="S28" i="30" s="1"/>
  <c r="V30" i="30"/>
  <c r="U30" i="30"/>
  <c r="L30" i="30"/>
  <c r="T30" i="30" s="1"/>
  <c r="S30" i="30" s="1"/>
  <c r="U32" i="30"/>
  <c r="V32" i="30"/>
  <c r="L32" i="30"/>
  <c r="T32" i="30" s="1"/>
  <c r="S32" i="30" s="1"/>
  <c r="U34" i="30"/>
  <c r="V34" i="30"/>
  <c r="L34" i="30"/>
  <c r="T34" i="30" s="1"/>
  <c r="S34" i="30" s="1"/>
  <c r="U36" i="30"/>
  <c r="V36" i="30"/>
  <c r="L36" i="30"/>
  <c r="T36" i="30" s="1"/>
  <c r="S36" i="30" s="1"/>
  <c r="U38" i="30"/>
  <c r="V38" i="30"/>
  <c r="L38" i="30"/>
  <c r="T38" i="30" s="1"/>
  <c r="S38" i="30" s="1"/>
  <c r="U40" i="30"/>
  <c r="V40" i="30"/>
  <c r="L40" i="30"/>
  <c r="T40" i="30" s="1"/>
  <c r="S40" i="30" s="1"/>
  <c r="U44" i="30"/>
  <c r="V44" i="30"/>
  <c r="L44" i="30"/>
  <c r="T44" i="30" s="1"/>
  <c r="S44" i="30" s="1"/>
  <c r="U46" i="30"/>
  <c r="V46" i="30"/>
  <c r="L46" i="30"/>
  <c r="T46" i="30" s="1"/>
  <c r="S46" i="30" s="1"/>
  <c r="L18" i="88"/>
  <c r="K49" i="88"/>
  <c r="V18" i="88"/>
  <c r="U18" i="88"/>
  <c r="U19" i="29"/>
  <c r="L19" i="29"/>
  <c r="V19" i="29"/>
  <c r="U21" i="29"/>
  <c r="L21" i="29"/>
  <c r="T21" i="29" s="1"/>
  <c r="S21" i="29" s="1"/>
  <c r="V21" i="29"/>
  <c r="U23" i="29"/>
  <c r="L23" i="29"/>
  <c r="T23" i="29" s="1"/>
  <c r="S23" i="29" s="1"/>
  <c r="V23" i="29"/>
  <c r="U25" i="29"/>
  <c r="L25" i="29"/>
  <c r="T25" i="29" s="1"/>
  <c r="S25" i="29" s="1"/>
  <c r="V25" i="29"/>
  <c r="U27" i="29"/>
  <c r="L27" i="29"/>
  <c r="T27" i="29" s="1"/>
  <c r="S27" i="29" s="1"/>
  <c r="V27" i="29"/>
  <c r="U29" i="29"/>
  <c r="L29" i="29"/>
  <c r="T29" i="29" s="1"/>
  <c r="S29" i="29" s="1"/>
  <c r="V29" i="29"/>
  <c r="L31" i="29"/>
  <c r="T31" i="29" s="1"/>
  <c r="S31" i="29" s="1"/>
  <c r="V31" i="29"/>
  <c r="L35" i="29"/>
  <c r="T35" i="29" s="1"/>
  <c r="S35" i="29" s="1"/>
  <c r="V35" i="29"/>
  <c r="U37" i="29"/>
  <c r="L37" i="29"/>
  <c r="T37" i="29" s="1"/>
  <c r="S37" i="29" s="1"/>
  <c r="V37" i="29"/>
  <c r="L39" i="29"/>
  <c r="T39" i="29" s="1"/>
  <c r="S39" i="29" s="1"/>
  <c r="V39" i="29"/>
  <c r="U39" i="29"/>
  <c r="L41" i="29"/>
  <c r="T41" i="29" s="1"/>
  <c r="S41" i="29" s="1"/>
  <c r="V41" i="29"/>
  <c r="U41" i="29"/>
  <c r="L47" i="29"/>
  <c r="T47" i="29" s="1"/>
  <c r="S47" i="29" s="1"/>
  <c r="U47" i="29"/>
  <c r="V40" i="29"/>
  <c r="U40" i="29"/>
  <c r="L40" i="29"/>
  <c r="T40" i="29" s="1"/>
  <c r="S40" i="29" s="1"/>
  <c r="L18" i="91"/>
  <c r="K49" i="91"/>
  <c r="V18" i="91"/>
  <c r="U18" i="91"/>
  <c r="L18" i="90"/>
  <c r="K49" i="90"/>
  <c r="V18" i="90"/>
  <c r="U18" i="90"/>
  <c r="L18" i="89"/>
  <c r="K49" i="89"/>
  <c r="V18" i="89"/>
  <c r="U18" i="89"/>
  <c r="V47" i="28"/>
  <c r="L47" i="28"/>
  <c r="T47" i="28" s="1"/>
  <c r="S47" i="28" s="1"/>
  <c r="U47" i="28"/>
  <c r="L18" i="28"/>
  <c r="T18" i="28" s="1"/>
  <c r="S18" i="28" s="1"/>
  <c r="V18" i="28"/>
  <c r="V20" i="28"/>
  <c r="L20" i="28"/>
  <c r="T20" i="28" s="1"/>
  <c r="S20" i="28" s="1"/>
  <c r="V26" i="28"/>
  <c r="L26" i="28"/>
  <c r="T26" i="28" s="1"/>
  <c r="S26" i="28" s="1"/>
  <c r="V30" i="28"/>
  <c r="L30" i="28"/>
  <c r="T30" i="28" s="1"/>
  <c r="S30" i="28" s="1"/>
  <c r="V34" i="28"/>
  <c r="L34" i="28"/>
  <c r="T34" i="28" s="1"/>
  <c r="S34" i="28" s="1"/>
  <c r="V36" i="28"/>
  <c r="L36" i="28"/>
  <c r="T36" i="28" s="1"/>
  <c r="S36" i="28" s="1"/>
  <c r="V38" i="28"/>
  <c r="L38" i="28"/>
  <c r="T38" i="28" s="1"/>
  <c r="S38" i="28" s="1"/>
  <c r="V44" i="28"/>
  <c r="L44" i="28"/>
  <c r="T44" i="28" s="1"/>
  <c r="S44" i="28" s="1"/>
  <c r="L18" i="87"/>
  <c r="K49" i="87"/>
  <c r="V18" i="87"/>
  <c r="U18" i="87"/>
  <c r="L47" i="35"/>
  <c r="T47" i="35" s="1"/>
  <c r="S47" i="35" s="1"/>
  <c r="V47" i="35"/>
  <c r="U47" i="35"/>
  <c r="K49" i="35"/>
  <c r="L19" i="36"/>
  <c r="U19" i="36"/>
  <c r="V19" i="36"/>
  <c r="L20" i="36"/>
  <c r="T20" i="36" s="1"/>
  <c r="S20" i="36" s="1"/>
  <c r="V20" i="36"/>
  <c r="L24" i="36"/>
  <c r="T24" i="36" s="1"/>
  <c r="S24" i="36" s="1"/>
  <c r="V24" i="36"/>
  <c r="L26" i="36"/>
  <c r="T26" i="36" s="1"/>
  <c r="S26" i="36" s="1"/>
  <c r="U26" i="36"/>
  <c r="L32" i="36"/>
  <c r="T32" i="36" s="1"/>
  <c r="S32" i="36" s="1"/>
  <c r="V32" i="36"/>
  <c r="L34" i="36"/>
  <c r="T34" i="36" s="1"/>
  <c r="S34" i="36" s="1"/>
  <c r="U34" i="36"/>
  <c r="L36" i="36"/>
  <c r="T36" i="36" s="1"/>
  <c r="S36" i="36" s="1"/>
  <c r="V36" i="36"/>
  <c r="L40" i="36"/>
  <c r="T40" i="36" s="1"/>
  <c r="S40" i="36" s="1"/>
  <c r="V40" i="36"/>
  <c r="L44" i="36"/>
  <c r="T44" i="36" s="1"/>
  <c r="S44" i="36" s="1"/>
  <c r="V44" i="36"/>
  <c r="L46" i="36"/>
  <c r="T46" i="36" s="1"/>
  <c r="S46" i="36" s="1"/>
  <c r="V46" i="36"/>
  <c r="L31" i="37"/>
  <c r="T31" i="37" s="1"/>
  <c r="S31" i="37" s="1"/>
  <c r="V31" i="37"/>
  <c r="U31" i="37"/>
  <c r="L29" i="37"/>
  <c r="T29" i="37" s="1"/>
  <c r="S29" i="37" s="1"/>
  <c r="V29" i="37"/>
  <c r="U29" i="37"/>
  <c r="L27" i="37"/>
  <c r="T27" i="37" s="1"/>
  <c r="S27" i="37" s="1"/>
  <c r="V27" i="37"/>
  <c r="U27" i="37"/>
  <c r="L25" i="37"/>
  <c r="T25" i="37" s="1"/>
  <c r="S25" i="37" s="1"/>
  <c r="V25" i="37"/>
  <c r="U25" i="37"/>
  <c r="L23" i="37"/>
  <c r="T23" i="37" s="1"/>
  <c r="S23" i="37" s="1"/>
  <c r="V23" i="37"/>
  <c r="U23" i="37"/>
  <c r="V21" i="37"/>
  <c r="L21" i="37"/>
  <c r="T21" i="37" s="1"/>
  <c r="S21" i="37" s="1"/>
  <c r="U21" i="37"/>
  <c r="L19" i="37"/>
  <c r="V19" i="37"/>
  <c r="U19" i="37"/>
  <c r="K49" i="37"/>
  <c r="L18" i="84"/>
  <c r="K49" i="84"/>
  <c r="V18" i="84"/>
  <c r="U18" i="84"/>
  <c r="L18" i="86"/>
  <c r="K49" i="86"/>
  <c r="V18" i="86"/>
  <c r="U18" i="86"/>
  <c r="L18" i="83"/>
  <c r="K49" i="83"/>
  <c r="V18" i="83"/>
  <c r="U18" i="83"/>
  <c r="L18" i="82"/>
  <c r="K49" i="82"/>
  <c r="V18" i="82"/>
  <c r="U18" i="82"/>
  <c r="L18" i="38"/>
  <c r="K49" i="38"/>
  <c r="U18" i="38"/>
  <c r="V18" i="38"/>
  <c r="U20" i="38"/>
  <c r="L20" i="38"/>
  <c r="T20" i="38" s="1"/>
  <c r="S20" i="38" s="1"/>
  <c r="V20" i="38"/>
  <c r="L22" i="38"/>
  <c r="T22" i="38" s="1"/>
  <c r="S22" i="38" s="1"/>
  <c r="U22" i="38"/>
  <c r="V22" i="38"/>
  <c r="U24" i="38"/>
  <c r="L24" i="38"/>
  <c r="T24" i="38" s="1"/>
  <c r="S24" i="38" s="1"/>
  <c r="V24" i="38"/>
  <c r="L26" i="38"/>
  <c r="T26" i="38" s="1"/>
  <c r="S26" i="38" s="1"/>
  <c r="U26" i="38"/>
  <c r="V26" i="38"/>
  <c r="U28" i="38"/>
  <c r="L28" i="38"/>
  <c r="T28" i="38" s="1"/>
  <c r="S28" i="38" s="1"/>
  <c r="V28" i="38"/>
  <c r="L30" i="38"/>
  <c r="T30" i="38" s="1"/>
  <c r="S30" i="38" s="1"/>
  <c r="U30" i="38"/>
  <c r="V30" i="38"/>
  <c r="L32" i="38"/>
  <c r="T32" i="38" s="1"/>
  <c r="S32" i="38" s="1"/>
  <c r="U32" i="38"/>
  <c r="V32" i="38"/>
  <c r="L34" i="38"/>
  <c r="T34" i="38" s="1"/>
  <c r="S34" i="38" s="1"/>
  <c r="U34" i="38"/>
  <c r="V34" i="38"/>
  <c r="L36" i="38"/>
  <c r="T36" i="38" s="1"/>
  <c r="S36" i="38" s="1"/>
  <c r="U36" i="38"/>
  <c r="V36" i="38"/>
  <c r="L38" i="38"/>
  <c r="T38" i="38" s="1"/>
  <c r="S38" i="38" s="1"/>
  <c r="U38" i="38"/>
  <c r="V38" i="38"/>
  <c r="L40" i="38"/>
  <c r="T40" i="38" s="1"/>
  <c r="S40" i="38" s="1"/>
  <c r="U40" i="38"/>
  <c r="V40" i="38"/>
  <c r="V44" i="38"/>
  <c r="L44" i="38"/>
  <c r="T44" i="38" s="1"/>
  <c r="S44" i="38" s="1"/>
  <c r="U44" i="38"/>
  <c r="L46" i="38"/>
  <c r="T46" i="38" s="1"/>
  <c r="S46" i="38" s="1"/>
  <c r="U46" i="38"/>
  <c r="V46" i="38"/>
  <c r="L47" i="39"/>
  <c r="T47" i="39" s="1"/>
  <c r="S47" i="39" s="1"/>
  <c r="V47" i="39"/>
  <c r="U47" i="39"/>
  <c r="L18" i="39"/>
  <c r="T18" i="39" s="1"/>
  <c r="S18" i="39" s="1"/>
  <c r="V18" i="39"/>
  <c r="K49" i="39"/>
  <c r="L20" i="39"/>
  <c r="T20" i="39" s="1"/>
  <c r="S20" i="39" s="1"/>
  <c r="V20" i="39"/>
  <c r="L22" i="39"/>
  <c r="T22" i="39" s="1"/>
  <c r="S22" i="39" s="1"/>
  <c r="V22" i="39"/>
  <c r="L26" i="39"/>
  <c r="T26" i="39" s="1"/>
  <c r="S26" i="39" s="1"/>
  <c r="V26" i="39"/>
  <c r="L28" i="39"/>
  <c r="T28" i="39" s="1"/>
  <c r="S28" i="39" s="1"/>
  <c r="V28" i="39"/>
  <c r="L30" i="39"/>
  <c r="T30" i="39" s="1"/>
  <c r="S30" i="39" s="1"/>
  <c r="V30" i="39"/>
  <c r="L36" i="39"/>
  <c r="T36" i="39" s="1"/>
  <c r="S36" i="39" s="1"/>
  <c r="V36" i="39"/>
  <c r="L44" i="39"/>
  <c r="T44" i="39" s="1"/>
  <c r="S44" i="39" s="1"/>
  <c r="V44" i="39"/>
  <c r="L18" i="81"/>
  <c r="K49" i="81"/>
  <c r="V18" i="81"/>
  <c r="U18" i="81"/>
  <c r="L18" i="80"/>
  <c r="K49" i="80"/>
  <c r="V18" i="80"/>
  <c r="U18" i="80"/>
  <c r="L18" i="79"/>
  <c r="K49" i="79"/>
  <c r="V18" i="79"/>
  <c r="U18" i="79"/>
  <c r="V47" i="40"/>
  <c r="L47" i="40"/>
  <c r="T47" i="40" s="1"/>
  <c r="S47" i="40" s="1"/>
  <c r="U47" i="40"/>
  <c r="K49" i="40"/>
  <c r="L18" i="40"/>
  <c r="T18" i="40" s="1"/>
  <c r="L32" i="40"/>
  <c r="T32" i="40" s="1"/>
  <c r="S32" i="40" s="1"/>
  <c r="V32" i="40"/>
  <c r="L40" i="40"/>
  <c r="T40" i="40" s="1"/>
  <c r="S40" i="40" s="1"/>
  <c r="V40" i="40"/>
  <c r="L46" i="40"/>
  <c r="T46" i="40" s="1"/>
  <c r="S46" i="40" s="1"/>
  <c r="V46" i="40"/>
  <c r="L41" i="25"/>
  <c r="T41" i="25" s="1"/>
  <c r="S41" i="25" s="1"/>
  <c r="V41" i="25"/>
  <c r="L39" i="25"/>
  <c r="T39" i="25" s="1"/>
  <c r="S39" i="25" s="1"/>
  <c r="V39" i="25"/>
  <c r="L37" i="25"/>
  <c r="T37" i="25" s="1"/>
  <c r="S37" i="25" s="1"/>
  <c r="V37" i="25"/>
  <c r="L35" i="25"/>
  <c r="T35" i="25" s="1"/>
  <c r="S35" i="25" s="1"/>
  <c r="V35" i="25"/>
  <c r="L33" i="25"/>
  <c r="T33" i="25" s="1"/>
  <c r="S33" i="25" s="1"/>
  <c r="V33" i="25"/>
  <c r="L31" i="25"/>
  <c r="T31" i="25" s="1"/>
  <c r="S31" i="25" s="1"/>
  <c r="V31" i="25"/>
  <c r="L25" i="25"/>
  <c r="T25" i="25" s="1"/>
  <c r="S25" i="25" s="1"/>
  <c r="V25" i="25"/>
  <c r="L23" i="25"/>
  <c r="T23" i="25" s="1"/>
  <c r="S23" i="25" s="1"/>
  <c r="V23" i="25"/>
  <c r="L21" i="25"/>
  <c r="T21" i="25" s="1"/>
  <c r="S21" i="25" s="1"/>
  <c r="V21" i="25"/>
  <c r="L19" i="25"/>
  <c r="T19" i="25" s="1"/>
  <c r="S19" i="25" s="1"/>
  <c r="V19" i="25"/>
  <c r="L22" i="25"/>
  <c r="T22" i="25" s="1"/>
  <c r="S22" i="25" s="1"/>
  <c r="U22" i="25"/>
  <c r="V22" i="25"/>
  <c r="L26" i="25"/>
  <c r="T26" i="25" s="1"/>
  <c r="S26" i="25" s="1"/>
  <c r="U26" i="25"/>
  <c r="L28" i="25"/>
  <c r="T28" i="25" s="1"/>
  <c r="S28" i="25" s="1"/>
  <c r="U28" i="25"/>
  <c r="L32" i="25"/>
  <c r="T32" i="25" s="1"/>
  <c r="S32" i="25" s="1"/>
  <c r="U32" i="25"/>
  <c r="L34" i="25"/>
  <c r="T34" i="25" s="1"/>
  <c r="S34" i="25" s="1"/>
  <c r="U34" i="25"/>
  <c r="V34" i="25"/>
  <c r="L38" i="25"/>
  <c r="T38" i="25" s="1"/>
  <c r="S38" i="25" s="1"/>
  <c r="U38" i="25"/>
  <c r="V38" i="25"/>
  <c r="L40" i="25"/>
  <c r="T40" i="25" s="1"/>
  <c r="S40" i="25" s="1"/>
  <c r="U40" i="25"/>
  <c r="V40" i="25"/>
  <c r="L18" i="24"/>
  <c r="V18" i="24"/>
  <c r="K49" i="24"/>
  <c r="V20" i="24"/>
  <c r="L20" i="24"/>
  <c r="T20" i="24" s="1"/>
  <c r="S20" i="24" s="1"/>
  <c r="U20" i="24"/>
  <c r="V22" i="24"/>
  <c r="L22" i="24"/>
  <c r="T22" i="24" s="1"/>
  <c r="S22" i="24" s="1"/>
  <c r="U22" i="24"/>
  <c r="L24" i="24"/>
  <c r="T24" i="24" s="1"/>
  <c r="S24" i="24" s="1"/>
  <c r="V24" i="24"/>
  <c r="U24" i="24"/>
  <c r="V26" i="24"/>
  <c r="L26" i="24"/>
  <c r="T26" i="24" s="1"/>
  <c r="S26" i="24" s="1"/>
  <c r="U26" i="24"/>
  <c r="V28" i="24"/>
  <c r="L28" i="24"/>
  <c r="T28" i="24" s="1"/>
  <c r="S28" i="24" s="1"/>
  <c r="U28" i="24"/>
  <c r="L30" i="24"/>
  <c r="T30" i="24" s="1"/>
  <c r="S30" i="24" s="1"/>
  <c r="U30" i="24"/>
  <c r="V30" i="24"/>
  <c r="L32" i="24"/>
  <c r="T32" i="24" s="1"/>
  <c r="S32" i="24" s="1"/>
  <c r="V32" i="24"/>
  <c r="U32" i="24"/>
  <c r="L34" i="24"/>
  <c r="T34" i="24" s="1"/>
  <c r="S34" i="24" s="1"/>
  <c r="V34" i="24"/>
  <c r="U34" i="24"/>
  <c r="U38" i="24"/>
  <c r="V38" i="24"/>
  <c r="L38" i="24"/>
  <c r="T38" i="24" s="1"/>
  <c r="S38" i="24" s="1"/>
  <c r="V40" i="24"/>
  <c r="L40" i="24"/>
  <c r="T40" i="24" s="1"/>
  <c r="S40" i="24" s="1"/>
  <c r="U40" i="24"/>
  <c r="V44" i="24"/>
  <c r="L44" i="24"/>
  <c r="T44" i="24" s="1"/>
  <c r="S44" i="24" s="1"/>
  <c r="U44" i="24"/>
  <c r="L18" i="70"/>
  <c r="K49" i="70"/>
  <c r="V18" i="70"/>
  <c r="U18" i="70"/>
  <c r="L18" i="71"/>
  <c r="K49" i="71"/>
  <c r="V18" i="71"/>
  <c r="U18" i="71"/>
  <c r="L18" i="72"/>
  <c r="K49" i="72"/>
  <c r="V18" i="72"/>
  <c r="U18" i="72"/>
  <c r="L18" i="73"/>
  <c r="K49" i="73"/>
  <c r="V18" i="73"/>
  <c r="U18" i="73"/>
  <c r="L18" i="69"/>
  <c r="K49" i="69"/>
  <c r="V18" i="69"/>
  <c r="U18" i="69"/>
  <c r="L18" i="67"/>
  <c r="K49" i="67"/>
  <c r="V18" i="67"/>
  <c r="U18" i="67"/>
  <c r="L18" i="68"/>
  <c r="K49" i="68"/>
  <c r="V18" i="68"/>
  <c r="U18" i="68"/>
  <c r="L18" i="74"/>
  <c r="K49" i="74"/>
  <c r="V18" i="74"/>
  <c r="U18" i="74"/>
  <c r="L18" i="75"/>
  <c r="K49" i="75"/>
  <c r="V18" i="75"/>
  <c r="U18" i="75"/>
  <c r="L18" i="76"/>
  <c r="K49" i="76"/>
  <c r="V18" i="76"/>
  <c r="U18" i="76"/>
  <c r="L18" i="77"/>
  <c r="K49" i="77"/>
  <c r="V18" i="77"/>
  <c r="U18" i="77"/>
  <c r="L18" i="78"/>
  <c r="K49" i="78"/>
  <c r="V18" i="78"/>
  <c r="U18" i="78"/>
  <c r="L18" i="66"/>
  <c r="K49" i="66"/>
  <c r="V18" i="66"/>
  <c r="U18" i="66"/>
  <c r="L18" i="65"/>
  <c r="K49" i="65"/>
  <c r="V18" i="65"/>
  <c r="U18" i="65"/>
  <c r="L18" i="64"/>
  <c r="K49" i="64"/>
  <c r="V18" i="64"/>
  <c r="U18" i="64"/>
  <c r="U48" i="23"/>
  <c r="L48" i="23"/>
  <c r="T48" i="23" s="1"/>
  <c r="S48" i="23" s="1"/>
  <c r="V48" i="23"/>
  <c r="L18" i="23"/>
  <c r="V18" i="23"/>
  <c r="U18" i="23"/>
  <c r="K49" i="23"/>
  <c r="L20" i="23"/>
  <c r="T20" i="23" s="1"/>
  <c r="S20" i="23" s="1"/>
  <c r="V20" i="23"/>
  <c r="U20" i="23"/>
  <c r="L22" i="23"/>
  <c r="T22" i="23" s="1"/>
  <c r="S22" i="23" s="1"/>
  <c r="V22" i="23"/>
  <c r="U22" i="23"/>
  <c r="V24" i="23"/>
  <c r="L24" i="23"/>
  <c r="T24" i="23" s="1"/>
  <c r="S24" i="23" s="1"/>
  <c r="U24" i="23"/>
  <c r="V26" i="23"/>
  <c r="L26" i="23"/>
  <c r="T26" i="23" s="1"/>
  <c r="S26" i="23" s="1"/>
  <c r="U26" i="23"/>
  <c r="L28" i="23"/>
  <c r="T28" i="23" s="1"/>
  <c r="S28" i="23" s="1"/>
  <c r="V28" i="23"/>
  <c r="U28" i="23"/>
  <c r="L30" i="23"/>
  <c r="T30" i="23" s="1"/>
  <c r="S30" i="23" s="1"/>
  <c r="V30" i="23"/>
  <c r="U30" i="23"/>
  <c r="V32" i="23"/>
  <c r="L32" i="23"/>
  <c r="T32" i="23" s="1"/>
  <c r="S32" i="23" s="1"/>
  <c r="U32" i="23"/>
  <c r="V34" i="23"/>
  <c r="L34" i="23"/>
  <c r="T34" i="23" s="1"/>
  <c r="S34" i="23" s="1"/>
  <c r="U34" i="23"/>
  <c r="L36" i="23"/>
  <c r="T36" i="23" s="1"/>
  <c r="S36" i="23" s="1"/>
  <c r="V36" i="23"/>
  <c r="U36" i="23"/>
  <c r="L38" i="23"/>
  <c r="T38" i="23" s="1"/>
  <c r="S38" i="23" s="1"/>
  <c r="V38" i="23"/>
  <c r="U38" i="23"/>
  <c r="U40" i="23"/>
  <c r="L40" i="23"/>
  <c r="T40" i="23" s="1"/>
  <c r="S40" i="23" s="1"/>
  <c r="V40" i="23"/>
  <c r="L44" i="23"/>
  <c r="T44" i="23" s="1"/>
  <c r="S44" i="23" s="1"/>
  <c r="U44" i="23"/>
  <c r="V44" i="23"/>
  <c r="L46" i="23"/>
  <c r="T46" i="23" s="1"/>
  <c r="S46" i="23" s="1"/>
  <c r="V46" i="23"/>
  <c r="U46" i="23"/>
  <c r="L18" i="63"/>
  <c r="K49" i="63"/>
  <c r="V18" i="63"/>
  <c r="U18" i="63"/>
  <c r="L18" i="62"/>
  <c r="K49" i="62"/>
  <c r="V18" i="62"/>
  <c r="U18" i="62"/>
  <c r="L18" i="60"/>
  <c r="K49" i="60"/>
  <c r="V18" i="60"/>
  <c r="U18" i="60"/>
  <c r="L18" i="59"/>
  <c r="K49" i="59"/>
  <c r="V18" i="59"/>
  <c r="U18" i="59"/>
  <c r="U18" i="22"/>
  <c r="L18" i="22"/>
  <c r="V18" i="22"/>
  <c r="L20" i="22"/>
  <c r="T20" i="22" s="1"/>
  <c r="S20" i="22" s="1"/>
  <c r="U20" i="22"/>
  <c r="V20" i="22"/>
  <c r="L22" i="22"/>
  <c r="T22" i="22" s="1"/>
  <c r="S22" i="22" s="1"/>
  <c r="U22" i="22"/>
  <c r="V22" i="22"/>
  <c r="V24" i="22"/>
  <c r="L24" i="22"/>
  <c r="T24" i="22" s="1"/>
  <c r="S24" i="22" s="1"/>
  <c r="U24" i="22"/>
  <c r="V26" i="22"/>
  <c r="L26" i="22"/>
  <c r="T26" i="22" s="1"/>
  <c r="S26" i="22" s="1"/>
  <c r="U26" i="22"/>
  <c r="L28" i="22"/>
  <c r="T28" i="22" s="1"/>
  <c r="S28" i="22" s="1"/>
  <c r="U28" i="22"/>
  <c r="V28" i="22"/>
  <c r="V30" i="22"/>
  <c r="L30" i="22"/>
  <c r="T30" i="22" s="1"/>
  <c r="S30" i="22" s="1"/>
  <c r="U30" i="22"/>
  <c r="L32" i="22"/>
  <c r="T32" i="22" s="1"/>
  <c r="S32" i="22" s="1"/>
  <c r="V32" i="22"/>
  <c r="U32" i="22"/>
  <c r="V34" i="22"/>
  <c r="L34" i="22"/>
  <c r="T34" i="22" s="1"/>
  <c r="S34" i="22" s="1"/>
  <c r="U34" i="22"/>
  <c r="L36" i="22"/>
  <c r="T36" i="22" s="1"/>
  <c r="S36" i="22" s="1"/>
  <c r="U36" i="22"/>
  <c r="V36" i="22"/>
  <c r="U38" i="22"/>
  <c r="V38" i="22"/>
  <c r="L38" i="22"/>
  <c r="T38" i="22" s="1"/>
  <c r="S38" i="22" s="1"/>
  <c r="L40" i="22"/>
  <c r="T40" i="22" s="1"/>
  <c r="S40" i="22" s="1"/>
  <c r="V40" i="22"/>
  <c r="U40" i="22"/>
  <c r="V44" i="22"/>
  <c r="L44" i="22"/>
  <c r="T44" i="22" s="1"/>
  <c r="S44" i="22" s="1"/>
  <c r="U44" i="22"/>
  <c r="L46" i="22"/>
  <c r="T46" i="22" s="1"/>
  <c r="S46" i="22" s="1"/>
  <c r="U46" i="22"/>
  <c r="V46" i="22"/>
  <c r="L18" i="58"/>
  <c r="K49" i="58"/>
  <c r="V18" i="58"/>
  <c r="U18" i="58"/>
  <c r="L18" i="57"/>
  <c r="K49" i="57"/>
  <c r="V18" i="57"/>
  <c r="U18" i="57"/>
  <c r="L18" i="21"/>
  <c r="K49" i="21"/>
  <c r="L22" i="21"/>
  <c r="T22" i="21" s="1"/>
  <c r="S22" i="21" s="1"/>
  <c r="U22" i="21"/>
  <c r="L24" i="21"/>
  <c r="T24" i="21" s="1"/>
  <c r="S24" i="21" s="1"/>
  <c r="U24" i="21"/>
  <c r="L30" i="21"/>
  <c r="T30" i="21" s="1"/>
  <c r="S30" i="21" s="1"/>
  <c r="U30" i="21"/>
  <c r="U36" i="21"/>
  <c r="L36" i="21"/>
  <c r="T36" i="21" s="1"/>
  <c r="S36" i="21" s="1"/>
  <c r="L47" i="20"/>
  <c r="T47" i="20" s="1"/>
  <c r="S47" i="20" s="1"/>
  <c r="V47" i="20"/>
  <c r="U47" i="20"/>
  <c r="U18" i="20"/>
  <c r="L18" i="20"/>
  <c r="V18" i="20"/>
  <c r="K49" i="20"/>
  <c r="L20" i="20"/>
  <c r="T20" i="20" s="1"/>
  <c r="S20" i="20" s="1"/>
  <c r="U20" i="20"/>
  <c r="V20" i="20"/>
  <c r="L22" i="20"/>
  <c r="T22" i="20" s="1"/>
  <c r="S22" i="20" s="1"/>
  <c r="V22" i="20"/>
  <c r="U22" i="20"/>
  <c r="V24" i="20"/>
  <c r="L24" i="20"/>
  <c r="T24" i="20" s="1"/>
  <c r="S24" i="20" s="1"/>
  <c r="U24" i="20"/>
  <c r="U26" i="20"/>
  <c r="V26" i="20"/>
  <c r="L26" i="20"/>
  <c r="T26" i="20" s="1"/>
  <c r="S26" i="20" s="1"/>
  <c r="L28" i="20"/>
  <c r="T28" i="20" s="1"/>
  <c r="S28" i="20" s="1"/>
  <c r="U28" i="20"/>
  <c r="V28" i="20"/>
  <c r="L30" i="20"/>
  <c r="T30" i="20" s="1"/>
  <c r="S30" i="20" s="1"/>
  <c r="U30" i="20"/>
  <c r="V30" i="20"/>
  <c r="V32" i="20"/>
  <c r="U32" i="20"/>
  <c r="L32" i="20"/>
  <c r="T32" i="20" s="1"/>
  <c r="S32" i="20" s="1"/>
  <c r="U34" i="20"/>
  <c r="V34" i="20"/>
  <c r="L34" i="20"/>
  <c r="T34" i="20" s="1"/>
  <c r="S34" i="20" s="1"/>
  <c r="U36" i="20"/>
  <c r="V36" i="20"/>
  <c r="L36" i="20"/>
  <c r="T36" i="20" s="1"/>
  <c r="S36" i="20" s="1"/>
  <c r="U38" i="20"/>
  <c r="V38" i="20"/>
  <c r="L38" i="20"/>
  <c r="T38" i="20" s="1"/>
  <c r="S38" i="20" s="1"/>
  <c r="U40" i="20"/>
  <c r="L40" i="20"/>
  <c r="T40" i="20" s="1"/>
  <c r="S40" i="20" s="1"/>
  <c r="V40" i="20"/>
  <c r="U44" i="20"/>
  <c r="L44" i="20"/>
  <c r="T44" i="20" s="1"/>
  <c r="S44" i="20" s="1"/>
  <c r="V44" i="20"/>
  <c r="U46" i="20"/>
  <c r="L46" i="20"/>
  <c r="T46" i="20" s="1"/>
  <c r="S46" i="20" s="1"/>
  <c r="V46" i="20"/>
  <c r="L18" i="56"/>
  <c r="K49" i="56"/>
  <c r="V18" i="56"/>
  <c r="U18" i="56"/>
  <c r="L18" i="55"/>
  <c r="K49" i="55"/>
  <c r="V18" i="55"/>
  <c r="U18" i="55"/>
  <c r="L18" i="54"/>
  <c r="K49" i="54"/>
  <c r="V18" i="54"/>
  <c r="U18" i="54"/>
  <c r="L18" i="53"/>
  <c r="K49" i="53"/>
  <c r="V18" i="53"/>
  <c r="U18" i="53"/>
  <c r="L18" i="52"/>
  <c r="K49" i="52"/>
  <c r="V18" i="52"/>
  <c r="U18" i="52"/>
  <c r="L18" i="51"/>
  <c r="K49" i="51"/>
  <c r="V18" i="51"/>
  <c r="U18" i="51"/>
  <c r="L18" i="19"/>
  <c r="V18" i="19"/>
  <c r="U18" i="19"/>
  <c r="K49" i="19"/>
  <c r="V20" i="19"/>
  <c r="L20" i="19"/>
  <c r="T20" i="19" s="1"/>
  <c r="S20" i="19" s="1"/>
  <c r="U20" i="19"/>
  <c r="L22" i="19"/>
  <c r="T22" i="19" s="1"/>
  <c r="S22" i="19" s="1"/>
  <c r="V22" i="19"/>
  <c r="U22" i="19"/>
  <c r="V24" i="19"/>
  <c r="L24" i="19"/>
  <c r="T24" i="19" s="1"/>
  <c r="S24" i="19" s="1"/>
  <c r="U24" i="19"/>
  <c r="V26" i="19"/>
  <c r="L26" i="19"/>
  <c r="T26" i="19" s="1"/>
  <c r="S26" i="19" s="1"/>
  <c r="U26" i="19"/>
  <c r="V28" i="19"/>
  <c r="L28" i="19"/>
  <c r="T28" i="19" s="1"/>
  <c r="S28" i="19" s="1"/>
  <c r="U28" i="19"/>
  <c r="U30" i="19"/>
  <c r="V30" i="19"/>
  <c r="L30" i="19"/>
  <c r="T30" i="19" s="1"/>
  <c r="S30" i="19" s="1"/>
  <c r="L32" i="19"/>
  <c r="T32" i="19" s="1"/>
  <c r="S32" i="19" s="1"/>
  <c r="U32" i="19"/>
  <c r="V32" i="19"/>
  <c r="L34" i="19"/>
  <c r="T34" i="19" s="1"/>
  <c r="S34" i="19" s="1"/>
  <c r="V34" i="19"/>
  <c r="U34" i="19"/>
  <c r="U36" i="19"/>
  <c r="L36" i="19"/>
  <c r="T36" i="19" s="1"/>
  <c r="S36" i="19" s="1"/>
  <c r="V36" i="19"/>
  <c r="U38" i="19"/>
  <c r="L38" i="19"/>
  <c r="T38" i="19" s="1"/>
  <c r="S38" i="19" s="1"/>
  <c r="V38" i="19"/>
  <c r="L40" i="19"/>
  <c r="T40" i="19" s="1"/>
  <c r="S40" i="19" s="1"/>
  <c r="U40" i="19"/>
  <c r="V40" i="19"/>
  <c r="L44" i="19"/>
  <c r="T44" i="19" s="1"/>
  <c r="S44" i="19" s="1"/>
  <c r="V44" i="19"/>
  <c r="U44" i="19"/>
  <c r="U46" i="19"/>
  <c r="L46" i="19"/>
  <c r="T46" i="19" s="1"/>
  <c r="S46" i="19" s="1"/>
  <c r="V46" i="19"/>
  <c r="L18" i="50"/>
  <c r="K49" i="50"/>
  <c r="V18" i="50"/>
  <c r="U18" i="50"/>
  <c r="L18" i="49"/>
  <c r="K49" i="49"/>
  <c r="V18" i="49"/>
  <c r="U18" i="49"/>
  <c r="L18" i="48"/>
  <c r="K49" i="48"/>
  <c r="V18" i="48"/>
  <c r="U18" i="48"/>
  <c r="L18" i="17"/>
  <c r="V18" i="17"/>
  <c r="U18" i="17"/>
  <c r="K49" i="17"/>
  <c r="V20" i="17"/>
  <c r="L20" i="17"/>
  <c r="T20" i="17" s="1"/>
  <c r="S20" i="17" s="1"/>
  <c r="U20" i="17"/>
  <c r="V22" i="17"/>
  <c r="L22" i="17"/>
  <c r="T22" i="17" s="1"/>
  <c r="S22" i="17" s="1"/>
  <c r="U22" i="17"/>
  <c r="L24" i="17"/>
  <c r="T24" i="17" s="1"/>
  <c r="S24" i="17" s="1"/>
  <c r="V24" i="17"/>
  <c r="U24" i="17"/>
  <c r="V26" i="17"/>
  <c r="L26" i="17"/>
  <c r="T26" i="17" s="1"/>
  <c r="S26" i="17" s="1"/>
  <c r="U26" i="17"/>
  <c r="V28" i="17"/>
  <c r="L28" i="17"/>
  <c r="T28" i="17" s="1"/>
  <c r="S28" i="17" s="1"/>
  <c r="U28" i="17"/>
  <c r="V30" i="17"/>
  <c r="L30" i="17"/>
  <c r="T30" i="17" s="1"/>
  <c r="S30" i="17" s="1"/>
  <c r="U30" i="17"/>
  <c r="V32" i="17"/>
  <c r="L32" i="17"/>
  <c r="T32" i="17" s="1"/>
  <c r="S32" i="17" s="1"/>
  <c r="U32" i="17"/>
  <c r="L34" i="17"/>
  <c r="T34" i="17" s="1"/>
  <c r="S34" i="17" s="1"/>
  <c r="V34" i="17"/>
  <c r="U34" i="17"/>
  <c r="U36" i="17"/>
  <c r="L36" i="17"/>
  <c r="T36" i="17" s="1"/>
  <c r="S36" i="17" s="1"/>
  <c r="V36" i="17"/>
  <c r="U38" i="17"/>
  <c r="L38" i="17"/>
  <c r="T38" i="17" s="1"/>
  <c r="S38" i="17" s="1"/>
  <c r="V38" i="17"/>
  <c r="L40" i="17"/>
  <c r="T40" i="17" s="1"/>
  <c r="S40" i="17" s="1"/>
  <c r="U40" i="17"/>
  <c r="V40" i="17"/>
  <c r="L44" i="17"/>
  <c r="T44" i="17" s="1"/>
  <c r="S44" i="17" s="1"/>
  <c r="V44" i="17"/>
  <c r="U44" i="17"/>
  <c r="U46" i="17"/>
  <c r="L46" i="17"/>
  <c r="T46" i="17" s="1"/>
  <c r="S46" i="17" s="1"/>
  <c r="V46" i="17"/>
  <c r="L18" i="47"/>
  <c r="K49" i="47"/>
  <c r="V18" i="47"/>
  <c r="U18" i="47"/>
  <c r="L48" i="16"/>
  <c r="T48" i="16" s="1"/>
  <c r="S48" i="16" s="1"/>
  <c r="V48" i="16"/>
  <c r="L37" i="16"/>
  <c r="T37" i="16" s="1"/>
  <c r="S37" i="16" s="1"/>
  <c r="V37" i="16"/>
  <c r="L35" i="16"/>
  <c r="T35" i="16" s="1"/>
  <c r="S35" i="16" s="1"/>
  <c r="V35" i="16"/>
  <c r="L31" i="16"/>
  <c r="T31" i="16" s="1"/>
  <c r="S31" i="16" s="1"/>
  <c r="V31" i="16"/>
  <c r="L29" i="16"/>
  <c r="T29" i="16" s="1"/>
  <c r="S29" i="16" s="1"/>
  <c r="V29" i="16"/>
  <c r="L27" i="16"/>
  <c r="T27" i="16" s="1"/>
  <c r="S27" i="16" s="1"/>
  <c r="V27" i="16"/>
  <c r="L25" i="16"/>
  <c r="T25" i="16" s="1"/>
  <c r="S25" i="16" s="1"/>
  <c r="V25" i="16"/>
  <c r="L21" i="16"/>
  <c r="T21" i="16" s="1"/>
  <c r="S21" i="16" s="1"/>
  <c r="V21" i="16"/>
  <c r="H49" i="16"/>
  <c r="P2" i="16" s="1"/>
  <c r="L19" i="16"/>
  <c r="V19" i="16"/>
  <c r="L20" i="16"/>
  <c r="T20" i="16" s="1"/>
  <c r="S20" i="16" s="1"/>
  <c r="U20" i="16"/>
  <c r="L22" i="16"/>
  <c r="T22" i="16" s="1"/>
  <c r="S22" i="16" s="1"/>
  <c r="U22" i="16"/>
  <c r="V22" i="16"/>
  <c r="L24" i="16"/>
  <c r="T24" i="16" s="1"/>
  <c r="S24" i="16" s="1"/>
  <c r="U24" i="16"/>
  <c r="L30" i="16"/>
  <c r="T30" i="16" s="1"/>
  <c r="S30" i="16" s="1"/>
  <c r="U30" i="16"/>
  <c r="V30" i="16"/>
  <c r="L32" i="16"/>
  <c r="T32" i="16" s="1"/>
  <c r="S32" i="16" s="1"/>
  <c r="U32" i="16"/>
  <c r="L36" i="16"/>
  <c r="T36" i="16" s="1"/>
  <c r="S36" i="16" s="1"/>
  <c r="U36" i="16"/>
  <c r="V36" i="16"/>
  <c r="L38" i="16"/>
  <c r="T38" i="16" s="1"/>
  <c r="S38" i="16" s="1"/>
  <c r="U38" i="16"/>
  <c r="V38" i="16"/>
  <c r="L40" i="16"/>
  <c r="T40" i="16" s="1"/>
  <c r="S40" i="16" s="1"/>
  <c r="U40" i="16"/>
  <c r="L18" i="46"/>
  <c r="K49" i="46"/>
  <c r="V18" i="46"/>
  <c r="U18" i="46"/>
  <c r="L18" i="45"/>
  <c r="K49" i="45"/>
  <c r="V18" i="45"/>
  <c r="U18" i="45"/>
  <c r="L18" i="44"/>
  <c r="K49" i="44"/>
  <c r="V18" i="44"/>
  <c r="U18" i="44"/>
  <c r="L18" i="15"/>
  <c r="V18" i="15"/>
  <c r="U18" i="15"/>
  <c r="K49" i="15"/>
  <c r="L20" i="15"/>
  <c r="T20" i="15" s="1"/>
  <c r="S20" i="15" s="1"/>
  <c r="V20" i="15"/>
  <c r="U20" i="15"/>
  <c r="L22" i="15"/>
  <c r="T22" i="15" s="1"/>
  <c r="S22" i="15" s="1"/>
  <c r="V22" i="15"/>
  <c r="U22" i="15"/>
  <c r="L24" i="15"/>
  <c r="T24" i="15" s="1"/>
  <c r="S24" i="15" s="1"/>
  <c r="V24" i="15"/>
  <c r="U24" i="15"/>
  <c r="L26" i="15"/>
  <c r="T26" i="15" s="1"/>
  <c r="S26" i="15" s="1"/>
  <c r="V26" i="15"/>
  <c r="U26" i="15"/>
  <c r="L28" i="15"/>
  <c r="T28" i="15" s="1"/>
  <c r="S28" i="15" s="1"/>
  <c r="V28" i="15"/>
  <c r="U28" i="15"/>
  <c r="L30" i="15"/>
  <c r="T30" i="15" s="1"/>
  <c r="S30" i="15" s="1"/>
  <c r="V30" i="15"/>
  <c r="U30" i="15"/>
  <c r="U32" i="15"/>
  <c r="V32" i="15"/>
  <c r="L32" i="15"/>
  <c r="T32" i="15" s="1"/>
  <c r="S32" i="15" s="1"/>
  <c r="V34" i="15"/>
  <c r="L34" i="15"/>
  <c r="T34" i="15" s="1"/>
  <c r="S34" i="15" s="1"/>
  <c r="U34" i="15"/>
  <c r="U36" i="15"/>
  <c r="L36" i="15"/>
  <c r="T36" i="15" s="1"/>
  <c r="S36" i="15" s="1"/>
  <c r="V36" i="15"/>
  <c r="U38" i="15"/>
  <c r="L38" i="15"/>
  <c r="T38" i="15" s="1"/>
  <c r="S38" i="15" s="1"/>
  <c r="V38" i="15"/>
  <c r="V40" i="15"/>
  <c r="L40" i="15"/>
  <c r="T40" i="15" s="1"/>
  <c r="S40" i="15" s="1"/>
  <c r="U40" i="15"/>
  <c r="L44" i="15"/>
  <c r="T44" i="15" s="1"/>
  <c r="S44" i="15" s="1"/>
  <c r="V44" i="15"/>
  <c r="U44" i="15"/>
  <c r="U46" i="15"/>
  <c r="L46" i="15"/>
  <c r="T46" i="15" s="1"/>
  <c r="S46" i="15" s="1"/>
  <c r="V46" i="15"/>
  <c r="L18" i="43"/>
  <c r="K49" i="43"/>
  <c r="V18" i="43"/>
  <c r="U18" i="43"/>
  <c r="L18" i="14"/>
  <c r="U18" i="14"/>
  <c r="K49" i="14"/>
  <c r="L20" i="14"/>
  <c r="T20" i="14" s="1"/>
  <c r="S20" i="14" s="1"/>
  <c r="V20" i="14"/>
  <c r="U20" i="14"/>
  <c r="L22" i="14"/>
  <c r="T22" i="14" s="1"/>
  <c r="S22" i="14" s="1"/>
  <c r="V22" i="14"/>
  <c r="U22" i="14"/>
  <c r="L24" i="14"/>
  <c r="T24" i="14" s="1"/>
  <c r="S24" i="14" s="1"/>
  <c r="U24" i="14"/>
  <c r="V26" i="14"/>
  <c r="L26" i="14"/>
  <c r="T26" i="14" s="1"/>
  <c r="S26" i="14" s="1"/>
  <c r="U26" i="14"/>
  <c r="L30" i="14"/>
  <c r="T30" i="14" s="1"/>
  <c r="S30" i="14" s="1"/>
  <c r="V30" i="14"/>
  <c r="U30" i="14"/>
  <c r="L32" i="14"/>
  <c r="T32" i="14" s="1"/>
  <c r="S32" i="14" s="1"/>
  <c r="V32" i="14"/>
  <c r="U32" i="14"/>
  <c r="L34" i="14"/>
  <c r="T34" i="14" s="1"/>
  <c r="S34" i="14" s="1"/>
  <c r="U34" i="14"/>
  <c r="L40" i="14"/>
  <c r="T40" i="14" s="1"/>
  <c r="S40" i="14" s="1"/>
  <c r="V40" i="14"/>
  <c r="L44" i="14"/>
  <c r="T44" i="14" s="1"/>
  <c r="S44" i="14" s="1"/>
  <c r="U44" i="14"/>
  <c r="L20" i="10"/>
  <c r="V20" i="10"/>
  <c r="U20" i="10"/>
  <c r="K49" i="10"/>
  <c r="L45" i="27"/>
  <c r="T45" i="27" s="1"/>
  <c r="S45" i="27" s="1"/>
  <c r="V45" i="27"/>
  <c r="L43" i="27"/>
  <c r="T43" i="27" s="1"/>
  <c r="S43" i="27" s="1"/>
  <c r="V43" i="27"/>
  <c r="L37" i="27"/>
  <c r="T37" i="27" s="1"/>
  <c r="S37" i="27" s="1"/>
  <c r="V37" i="27"/>
  <c r="L33" i="27"/>
  <c r="T33" i="27" s="1"/>
  <c r="S33" i="27" s="1"/>
  <c r="V33" i="27"/>
  <c r="L31" i="27"/>
  <c r="T31" i="27" s="1"/>
  <c r="S31" i="27" s="1"/>
  <c r="V31" i="27"/>
  <c r="L27" i="27"/>
  <c r="T27" i="27" s="1"/>
  <c r="S27" i="27" s="1"/>
  <c r="V27" i="27"/>
  <c r="L25" i="27"/>
  <c r="T25" i="27" s="1"/>
  <c r="S25" i="27" s="1"/>
  <c r="V25" i="27"/>
  <c r="L23" i="27"/>
  <c r="T23" i="27" s="1"/>
  <c r="S23" i="27" s="1"/>
  <c r="V23" i="27"/>
  <c r="L21" i="27"/>
  <c r="T21" i="27" s="1"/>
  <c r="S21" i="27" s="1"/>
  <c r="V21" i="27"/>
  <c r="L19" i="27"/>
  <c r="T19" i="27" s="1"/>
  <c r="S19" i="27" s="1"/>
  <c r="V19" i="27"/>
  <c r="L48" i="27"/>
  <c r="T48" i="27" s="1"/>
  <c r="S48" i="27" s="1"/>
  <c r="V48" i="27"/>
  <c r="T42" i="27"/>
  <c r="S42" i="27" s="1"/>
  <c r="L49" i="27"/>
  <c r="P3" i="27" s="1"/>
  <c r="P5" i="27" s="1"/>
  <c r="L47" i="9"/>
  <c r="T47" i="9" s="1"/>
  <c r="S47" i="9" s="1"/>
  <c r="U47" i="9"/>
  <c r="V47" i="9"/>
  <c r="U33" i="9"/>
  <c r="L33" i="9"/>
  <c r="T33" i="9" s="1"/>
  <c r="S33" i="9" s="1"/>
  <c r="V33" i="9"/>
  <c r="U31" i="9"/>
  <c r="L31" i="9"/>
  <c r="T31" i="9" s="1"/>
  <c r="S31" i="9" s="1"/>
  <c r="V31" i="9"/>
  <c r="L29" i="9"/>
  <c r="T29" i="9" s="1"/>
  <c r="S29" i="9" s="1"/>
  <c r="U29" i="9"/>
  <c r="V29" i="9"/>
  <c r="L27" i="9"/>
  <c r="T27" i="9" s="1"/>
  <c r="S27" i="9" s="1"/>
  <c r="U27" i="9"/>
  <c r="V27" i="9"/>
  <c r="L25" i="9"/>
  <c r="T25" i="9" s="1"/>
  <c r="S25" i="9" s="1"/>
  <c r="V25" i="9"/>
  <c r="L23" i="9"/>
  <c r="T23" i="9" s="1"/>
  <c r="S23" i="9" s="1"/>
  <c r="U23" i="9"/>
  <c r="V23" i="9"/>
  <c r="U21" i="9"/>
  <c r="L21" i="9"/>
  <c r="T21" i="9" s="1"/>
  <c r="S21" i="9" s="1"/>
  <c r="V21" i="9"/>
  <c r="U19" i="9"/>
  <c r="L19" i="9"/>
  <c r="T19" i="9" s="1"/>
  <c r="S19" i="9" s="1"/>
  <c r="V19" i="9"/>
  <c r="K49" i="9"/>
  <c r="L40" i="8"/>
  <c r="T40" i="8" s="1"/>
  <c r="S40" i="8" s="1"/>
  <c r="V40" i="8"/>
  <c r="L38" i="8"/>
  <c r="T38" i="8" s="1"/>
  <c r="S38" i="8" s="1"/>
  <c r="V38" i="8"/>
  <c r="U36" i="8"/>
  <c r="L36" i="8"/>
  <c r="T36" i="8" s="1"/>
  <c r="S36" i="8" s="1"/>
  <c r="V36" i="8"/>
  <c r="L34" i="8"/>
  <c r="T34" i="8" s="1"/>
  <c r="S34" i="8" s="1"/>
  <c r="V34" i="8"/>
  <c r="U32" i="8"/>
  <c r="L32" i="8"/>
  <c r="T32" i="8" s="1"/>
  <c r="S32" i="8" s="1"/>
  <c r="V32" i="8"/>
  <c r="L30" i="8"/>
  <c r="T30" i="8" s="1"/>
  <c r="S30" i="8" s="1"/>
  <c r="U30" i="8"/>
  <c r="V30" i="8"/>
  <c r="L28" i="8"/>
  <c r="T28" i="8" s="1"/>
  <c r="S28" i="8" s="1"/>
  <c r="V28" i="8"/>
  <c r="L26" i="8"/>
  <c r="U26" i="8"/>
  <c r="V47" i="8"/>
  <c r="U47" i="8"/>
  <c r="L47" i="8"/>
  <c r="T47" i="8" s="1"/>
  <c r="S47" i="8" s="1"/>
  <c r="L45" i="8"/>
  <c r="T45" i="8" s="1"/>
  <c r="S45" i="8" s="1"/>
  <c r="V45" i="8"/>
  <c r="L43" i="8"/>
  <c r="T43" i="8" s="1"/>
  <c r="S43" i="8" s="1"/>
  <c r="V43" i="8"/>
  <c r="V18" i="7"/>
  <c r="U18" i="7"/>
  <c r="L18" i="7"/>
  <c r="T18" i="7" s="1"/>
  <c r="S18" i="7" s="1"/>
  <c r="S49" i="7" s="1"/>
  <c r="L18" i="42"/>
  <c r="K49" i="42"/>
  <c r="V18" i="42"/>
  <c r="U18" i="42"/>
  <c r="L18" i="41"/>
  <c r="K49" i="41"/>
  <c r="V18" i="41"/>
  <c r="U18" i="41"/>
  <c r="L18" i="61"/>
  <c r="K49" i="61"/>
  <c r="V18" i="61"/>
  <c r="U18" i="61"/>
  <c r="L18" i="112"/>
  <c r="K49" i="112"/>
  <c r="V18" i="112"/>
  <c r="U18" i="112"/>
  <c r="V14" i="40"/>
  <c r="P9" i="40" s="1"/>
  <c r="P7" i="40"/>
  <c r="S18" i="40"/>
  <c r="S49" i="40" s="1"/>
  <c r="V14" i="39"/>
  <c r="P9" i="39" s="1"/>
  <c r="P7" i="39"/>
  <c r="T42" i="39"/>
  <c r="S42" i="39" s="1"/>
  <c r="S49" i="39" s="1"/>
  <c r="L49" i="39"/>
  <c r="P3" i="39" s="1"/>
  <c r="P4" i="39" s="1"/>
  <c r="V14" i="38"/>
  <c r="P9" i="38" s="1"/>
  <c r="P7" i="38"/>
  <c r="V14" i="37"/>
  <c r="P9" i="37" s="1"/>
  <c r="P7" i="37"/>
  <c r="S9" i="37" s="1"/>
  <c r="S18" i="37"/>
  <c r="V14" i="36"/>
  <c r="P9" i="36" s="1"/>
  <c r="P7" i="36"/>
  <c r="V14" i="35"/>
  <c r="P9" i="35" s="1"/>
  <c r="P7" i="35"/>
  <c r="T42" i="35"/>
  <c r="S42" i="35" s="1"/>
  <c r="L49" i="35"/>
  <c r="P3" i="35" s="1"/>
  <c r="P5" i="35" s="1"/>
  <c r="S49" i="35"/>
  <c r="S9" i="34"/>
  <c r="V14" i="33"/>
  <c r="P9" i="33" s="1"/>
  <c r="P7" i="33"/>
  <c r="T42" i="33"/>
  <c r="S42" i="33" s="1"/>
  <c r="S49" i="33" s="1"/>
  <c r="L49" i="33"/>
  <c r="P3" i="33" s="1"/>
  <c r="V14" i="32"/>
  <c r="P9" i="32" s="1"/>
  <c r="P7" i="32"/>
  <c r="S9" i="32" s="1"/>
  <c r="V14" i="31"/>
  <c r="P9" i="31" s="1"/>
  <c r="S9" i="31" s="1"/>
  <c r="V14" i="30"/>
  <c r="P9" i="30" s="1"/>
  <c r="P7" i="30"/>
  <c r="V14" i="29"/>
  <c r="P9" i="29" s="1"/>
  <c r="P7" i="29"/>
  <c r="S18" i="29"/>
  <c r="V14" i="28"/>
  <c r="P9" i="28" s="1"/>
  <c r="P7" i="28"/>
  <c r="T42" i="28"/>
  <c r="S42" i="28" s="1"/>
  <c r="T49" i="28"/>
  <c r="P6" i="28" s="1"/>
  <c r="V14" i="27"/>
  <c r="P9" i="27" s="1"/>
  <c r="P7" i="27"/>
  <c r="S18" i="27"/>
  <c r="T49" i="27"/>
  <c r="P6" i="27" s="1"/>
  <c r="P7" i="24"/>
  <c r="S18" i="26"/>
  <c r="T42" i="26"/>
  <c r="S42" i="26" s="1"/>
  <c r="P7" i="26"/>
  <c r="V14" i="26"/>
  <c r="P9" i="26" s="1"/>
  <c r="S18" i="25"/>
  <c r="P7" i="25"/>
  <c r="V14" i="25"/>
  <c r="P9" i="25" s="1"/>
  <c r="T42" i="25"/>
  <c r="S42" i="25" s="1"/>
  <c r="S9" i="24"/>
  <c r="V14" i="23"/>
  <c r="P9" i="23" s="1"/>
  <c r="P7" i="23"/>
  <c r="V14" i="22"/>
  <c r="P9" i="22" s="1"/>
  <c r="P7" i="22"/>
  <c r="V14" i="21"/>
  <c r="P9" i="21" s="1"/>
  <c r="P7" i="21"/>
  <c r="V14" i="20"/>
  <c r="P9" i="20" s="1"/>
  <c r="P7" i="20"/>
  <c r="V14" i="19"/>
  <c r="P9" i="19" s="1"/>
  <c r="P7" i="19"/>
  <c r="V14" i="17"/>
  <c r="P9" i="17" s="1"/>
  <c r="P7" i="17"/>
  <c r="S9" i="17" s="1"/>
  <c r="S18" i="16"/>
  <c r="V14" i="16"/>
  <c r="P9" i="16" s="1"/>
  <c r="P7" i="16"/>
  <c r="S9" i="16" s="1"/>
  <c r="V14" i="15"/>
  <c r="P9" i="15" s="1"/>
  <c r="P7" i="15"/>
  <c r="V14" i="14"/>
  <c r="P9" i="14" s="1"/>
  <c r="P7" i="14"/>
  <c r="V14" i="10"/>
  <c r="P9" i="10" s="1"/>
  <c r="P7" i="10"/>
  <c r="S18" i="9"/>
  <c r="V14" i="9"/>
  <c r="P9" i="9" s="1"/>
  <c r="P7" i="9"/>
  <c r="S18" i="8"/>
  <c r="V14" i="8"/>
  <c r="P9" i="8" s="1"/>
  <c r="P7" i="8"/>
  <c r="P7" i="7"/>
  <c r="V14" i="7"/>
  <c r="P9" i="7" s="1"/>
  <c r="S49" i="28" l="1"/>
  <c r="L49" i="28"/>
  <c r="P3" i="28" s="1"/>
  <c r="T49" i="40"/>
  <c r="P6" i="40" s="1"/>
  <c r="L49" i="40"/>
  <c r="P3" i="40" s="1"/>
  <c r="L49" i="26"/>
  <c r="P3" i="26" s="1"/>
  <c r="P5" i="26" s="1"/>
  <c r="L49" i="25"/>
  <c r="P3" i="25" s="1"/>
  <c r="S49" i="27"/>
  <c r="P4" i="27"/>
  <c r="T49" i="9"/>
  <c r="P6" i="9" s="1"/>
  <c r="S49" i="9"/>
  <c r="L49" i="9"/>
  <c r="P3" i="9" s="1"/>
  <c r="P5" i="9" s="1"/>
  <c r="L49" i="7"/>
  <c r="P3" i="7" s="1"/>
  <c r="T49" i="7"/>
  <c r="P6" i="7" s="1"/>
  <c r="L49" i="117"/>
  <c r="P3" i="117" s="1"/>
  <c r="T18" i="117"/>
  <c r="L49" i="116"/>
  <c r="P3" i="116" s="1"/>
  <c r="T18" i="116"/>
  <c r="L49" i="109"/>
  <c r="P3" i="109" s="1"/>
  <c r="T18" i="109"/>
  <c r="L49" i="110"/>
  <c r="P3" i="110" s="1"/>
  <c r="T18" i="110"/>
  <c r="L49" i="108"/>
  <c r="P3" i="108" s="1"/>
  <c r="T18" i="108"/>
  <c r="L49" i="111"/>
  <c r="P3" i="111" s="1"/>
  <c r="T18" i="111"/>
  <c r="L49" i="107"/>
  <c r="P3" i="107" s="1"/>
  <c r="T18" i="107"/>
  <c r="L49" i="106"/>
  <c r="P3" i="106" s="1"/>
  <c r="T18" i="106"/>
  <c r="L49" i="105"/>
  <c r="P3" i="105" s="1"/>
  <c r="T18" i="105"/>
  <c r="L49" i="104"/>
  <c r="P3" i="104" s="1"/>
  <c r="T18" i="104"/>
  <c r="L49" i="103"/>
  <c r="P3" i="103" s="1"/>
  <c r="T18" i="103"/>
  <c r="L49" i="94"/>
  <c r="P3" i="94" s="1"/>
  <c r="T18" i="94"/>
  <c r="L49" i="95"/>
  <c r="P3" i="95" s="1"/>
  <c r="T18" i="95"/>
  <c r="L49" i="96"/>
  <c r="P3" i="96" s="1"/>
  <c r="T18" i="96"/>
  <c r="L49" i="97"/>
  <c r="P3" i="97" s="1"/>
  <c r="T18" i="97"/>
  <c r="L49" i="98"/>
  <c r="P3" i="98" s="1"/>
  <c r="T18" i="98"/>
  <c r="L49" i="99"/>
  <c r="P3" i="99" s="1"/>
  <c r="T18" i="99"/>
  <c r="L49" i="100"/>
  <c r="P3" i="100" s="1"/>
  <c r="T18" i="100"/>
  <c r="L49" i="101"/>
  <c r="P3" i="101" s="1"/>
  <c r="T18" i="101"/>
  <c r="L49" i="102"/>
  <c r="P3" i="102" s="1"/>
  <c r="T18" i="102"/>
  <c r="L49" i="34"/>
  <c r="P3" i="34" s="1"/>
  <c r="T18" i="34"/>
  <c r="L49" i="32"/>
  <c r="P3" i="32" s="1"/>
  <c r="T18" i="32"/>
  <c r="T36" i="31"/>
  <c r="L49" i="31"/>
  <c r="P3" i="31" s="1"/>
  <c r="L49" i="92"/>
  <c r="P3" i="92" s="1"/>
  <c r="T18" i="92"/>
  <c r="L49" i="93"/>
  <c r="P3" i="93" s="1"/>
  <c r="T18" i="93"/>
  <c r="L49" i="30"/>
  <c r="P3" i="30" s="1"/>
  <c r="T18" i="30"/>
  <c r="L49" i="88"/>
  <c r="P3" i="88" s="1"/>
  <c r="T18" i="88"/>
  <c r="T19" i="29"/>
  <c r="L49" i="29"/>
  <c r="P3" i="29" s="1"/>
  <c r="L49" i="91"/>
  <c r="P3" i="91" s="1"/>
  <c r="T18" i="91"/>
  <c r="L49" i="90"/>
  <c r="P3" i="90" s="1"/>
  <c r="T18" i="90"/>
  <c r="L49" i="89"/>
  <c r="P3" i="89" s="1"/>
  <c r="T18" i="89"/>
  <c r="L49" i="87"/>
  <c r="P3" i="87" s="1"/>
  <c r="T18" i="87"/>
  <c r="T19" i="36"/>
  <c r="L49" i="36"/>
  <c r="P3" i="36" s="1"/>
  <c r="T19" i="37"/>
  <c r="L49" i="37"/>
  <c r="P3" i="37" s="1"/>
  <c r="L49" i="84"/>
  <c r="P3" i="84" s="1"/>
  <c r="T18" i="84"/>
  <c r="L49" i="86"/>
  <c r="P3" i="86" s="1"/>
  <c r="T18" i="86"/>
  <c r="L49" i="83"/>
  <c r="P3" i="83" s="1"/>
  <c r="T18" i="83"/>
  <c r="L49" i="82"/>
  <c r="P3" i="82" s="1"/>
  <c r="T18" i="82"/>
  <c r="T18" i="38"/>
  <c r="L49" i="38"/>
  <c r="P3" i="38" s="1"/>
  <c r="L49" i="81"/>
  <c r="P3" i="81" s="1"/>
  <c r="T18" i="81"/>
  <c r="L49" i="80"/>
  <c r="P3" i="80" s="1"/>
  <c r="T18" i="80"/>
  <c r="L49" i="79"/>
  <c r="P3" i="79" s="1"/>
  <c r="T18" i="79"/>
  <c r="L49" i="24"/>
  <c r="P3" i="24" s="1"/>
  <c r="T9" i="24" s="1"/>
  <c r="V9" i="24" s="1"/>
  <c r="T18" i="24"/>
  <c r="L49" i="70"/>
  <c r="P3" i="70" s="1"/>
  <c r="T18" i="70"/>
  <c r="L49" i="71"/>
  <c r="P3" i="71" s="1"/>
  <c r="T18" i="71"/>
  <c r="L49" i="72"/>
  <c r="P3" i="72" s="1"/>
  <c r="T18" i="72"/>
  <c r="L49" i="73"/>
  <c r="P3" i="73" s="1"/>
  <c r="T18" i="73"/>
  <c r="L49" i="69"/>
  <c r="P3" i="69" s="1"/>
  <c r="T18" i="69"/>
  <c r="L49" i="67"/>
  <c r="P3" i="67" s="1"/>
  <c r="T18" i="67"/>
  <c r="L49" i="68"/>
  <c r="P3" i="68" s="1"/>
  <c r="T18" i="68"/>
  <c r="L49" i="74"/>
  <c r="P3" i="74" s="1"/>
  <c r="T18" i="74"/>
  <c r="L49" i="75"/>
  <c r="P3" i="75" s="1"/>
  <c r="T18" i="75"/>
  <c r="L49" i="76"/>
  <c r="P3" i="76" s="1"/>
  <c r="T18" i="76"/>
  <c r="L49" i="77"/>
  <c r="P3" i="77" s="1"/>
  <c r="T18" i="77"/>
  <c r="L49" i="78"/>
  <c r="P3" i="78" s="1"/>
  <c r="T18" i="78"/>
  <c r="L49" i="66"/>
  <c r="P3" i="66" s="1"/>
  <c r="T18" i="66"/>
  <c r="L49" i="65"/>
  <c r="P3" i="65" s="1"/>
  <c r="T18" i="65"/>
  <c r="L49" i="64"/>
  <c r="P3" i="64" s="1"/>
  <c r="T18" i="64"/>
  <c r="T18" i="23"/>
  <c r="L49" i="23"/>
  <c r="P3" i="23" s="1"/>
  <c r="L49" i="63"/>
  <c r="P3" i="63" s="1"/>
  <c r="T18" i="63"/>
  <c r="L49" i="62"/>
  <c r="P3" i="62" s="1"/>
  <c r="T18" i="62"/>
  <c r="L49" i="60"/>
  <c r="P3" i="60" s="1"/>
  <c r="T18" i="60"/>
  <c r="L49" i="59"/>
  <c r="P3" i="59" s="1"/>
  <c r="T18" i="59"/>
  <c r="L49" i="22"/>
  <c r="P3" i="22" s="1"/>
  <c r="T18" i="22"/>
  <c r="L49" i="58"/>
  <c r="P3" i="58" s="1"/>
  <c r="T18" i="58"/>
  <c r="L49" i="57"/>
  <c r="P3" i="57" s="1"/>
  <c r="T18" i="57"/>
  <c r="L49" i="21"/>
  <c r="P3" i="21" s="1"/>
  <c r="T18" i="21"/>
  <c r="T18" i="20"/>
  <c r="L49" i="20"/>
  <c r="P3" i="20" s="1"/>
  <c r="L49" i="56"/>
  <c r="P3" i="56" s="1"/>
  <c r="T18" i="56"/>
  <c r="L49" i="55"/>
  <c r="P3" i="55" s="1"/>
  <c r="T18" i="55"/>
  <c r="L49" i="54"/>
  <c r="P3" i="54" s="1"/>
  <c r="T18" i="54"/>
  <c r="L49" i="53"/>
  <c r="P3" i="53" s="1"/>
  <c r="T18" i="53"/>
  <c r="L49" i="52"/>
  <c r="P3" i="52" s="1"/>
  <c r="T18" i="52"/>
  <c r="L49" i="51"/>
  <c r="P3" i="51" s="1"/>
  <c r="T18" i="51"/>
  <c r="L49" i="19"/>
  <c r="P3" i="19" s="1"/>
  <c r="T9" i="19" s="1"/>
  <c r="V9" i="19" s="1"/>
  <c r="T18" i="19"/>
  <c r="L49" i="50"/>
  <c r="P3" i="50" s="1"/>
  <c r="T18" i="50"/>
  <c r="L49" i="49"/>
  <c r="P3" i="49" s="1"/>
  <c r="T18" i="49"/>
  <c r="L49" i="48"/>
  <c r="P3" i="48" s="1"/>
  <c r="T18" i="48"/>
  <c r="L49" i="17"/>
  <c r="P3" i="17" s="1"/>
  <c r="T9" i="17" s="1"/>
  <c r="V9" i="17" s="1"/>
  <c r="T18" i="17"/>
  <c r="L49" i="47"/>
  <c r="P3" i="47" s="1"/>
  <c r="T18" i="47"/>
  <c r="L49" i="16"/>
  <c r="P3" i="16" s="1"/>
  <c r="T9" i="16" s="1"/>
  <c r="V9" i="16" s="1"/>
  <c r="T19" i="16"/>
  <c r="L49" i="46"/>
  <c r="P3" i="46" s="1"/>
  <c r="T18" i="46"/>
  <c r="L49" i="45"/>
  <c r="P3" i="45" s="1"/>
  <c r="T18" i="45"/>
  <c r="L49" i="44"/>
  <c r="P3" i="44" s="1"/>
  <c r="T18" i="44"/>
  <c r="L49" i="15"/>
  <c r="P3" i="15" s="1"/>
  <c r="T18" i="15"/>
  <c r="L49" i="43"/>
  <c r="P3" i="43" s="1"/>
  <c r="T18" i="43"/>
  <c r="L49" i="14"/>
  <c r="P3" i="14" s="1"/>
  <c r="T18" i="14"/>
  <c r="T20" i="10"/>
  <c r="L49" i="10"/>
  <c r="P3" i="10" s="1"/>
  <c r="T26" i="8"/>
  <c r="L49" i="8"/>
  <c r="P3" i="8" s="1"/>
  <c r="L49" i="42"/>
  <c r="P3" i="42" s="1"/>
  <c r="T18" i="42"/>
  <c r="L49" i="41"/>
  <c r="P3" i="41" s="1"/>
  <c r="T18" i="41"/>
  <c r="L49" i="61"/>
  <c r="P3" i="61" s="1"/>
  <c r="T18" i="61"/>
  <c r="L49" i="112"/>
  <c r="P3" i="112" s="1"/>
  <c r="T18" i="112"/>
  <c r="P4" i="40"/>
  <c r="P5" i="40"/>
  <c r="S9" i="40"/>
  <c r="T9" i="40" s="1"/>
  <c r="V9" i="40" s="1"/>
  <c r="T49" i="35"/>
  <c r="P6" i="35" s="1"/>
  <c r="S9" i="39"/>
  <c r="U9" i="39" s="1"/>
  <c r="P5" i="39"/>
  <c r="T49" i="39"/>
  <c r="P6" i="39" s="1"/>
  <c r="S9" i="38"/>
  <c r="U9" i="38" s="1"/>
  <c r="S9" i="36"/>
  <c r="U9" i="36" s="1"/>
  <c r="U9" i="37"/>
  <c r="P4" i="35"/>
  <c r="S9" i="35"/>
  <c r="U9" i="35" s="1"/>
  <c r="S9" i="33"/>
  <c r="T9" i="33" s="1"/>
  <c r="V9" i="33" s="1"/>
  <c r="T49" i="33"/>
  <c r="P6" i="33" s="1"/>
  <c r="P5" i="33"/>
  <c r="P4" i="33"/>
  <c r="U9" i="31"/>
  <c r="T9" i="31"/>
  <c r="V9" i="31" s="1"/>
  <c r="S9" i="30"/>
  <c r="S9" i="29"/>
  <c r="U9" i="29" s="1"/>
  <c r="S9" i="28"/>
  <c r="U9" i="28" s="1"/>
  <c r="P5" i="28"/>
  <c r="P4" i="28"/>
  <c r="S9" i="27"/>
  <c r="U9" i="27" s="1"/>
  <c r="P4" i="9"/>
  <c r="S9" i="14"/>
  <c r="S9" i="15"/>
  <c r="S9" i="19"/>
  <c r="S9" i="22"/>
  <c r="S9" i="26"/>
  <c r="T9" i="26" s="1"/>
  <c r="V9" i="26" s="1"/>
  <c r="S49" i="26"/>
  <c r="T49" i="26"/>
  <c r="P6" i="26" s="1"/>
  <c r="P5" i="25"/>
  <c r="S49" i="25"/>
  <c r="P4" i="25"/>
  <c r="S9" i="25"/>
  <c r="U9" i="25" s="1"/>
  <c r="T49" i="25"/>
  <c r="P6" i="25" s="1"/>
  <c r="S9" i="23"/>
  <c r="S9" i="21"/>
  <c r="S9" i="20"/>
  <c r="S9" i="10"/>
  <c r="S9" i="9"/>
  <c r="U9" i="9" s="1"/>
  <c r="S9" i="8"/>
  <c r="T9" i="8" s="1"/>
  <c r="V9" i="8" s="1"/>
  <c r="S9" i="7"/>
  <c r="T9" i="7" s="1"/>
  <c r="V9" i="7" s="1"/>
  <c r="P5" i="7"/>
  <c r="P4" i="7"/>
  <c r="U9" i="30" l="1"/>
  <c r="P4" i="26"/>
  <c r="U9" i="26"/>
  <c r="U9" i="22"/>
  <c r="U9" i="19"/>
  <c r="T9" i="14"/>
  <c r="V9" i="14" s="1"/>
  <c r="T49" i="117"/>
  <c r="P6" i="117" s="1"/>
  <c r="S18" i="117"/>
  <c r="S49" i="117" s="1"/>
  <c r="P5" i="117"/>
  <c r="P4" i="117"/>
  <c r="U9" i="117"/>
  <c r="T9" i="117"/>
  <c r="V9" i="117" s="1"/>
  <c r="T49" i="116"/>
  <c r="P6" i="116" s="1"/>
  <c r="S18" i="116"/>
  <c r="S49" i="116" s="1"/>
  <c r="P5" i="116"/>
  <c r="P4" i="116"/>
  <c r="U9" i="116"/>
  <c r="T9" i="116"/>
  <c r="V9" i="116" s="1"/>
  <c r="T49" i="109"/>
  <c r="P6" i="109" s="1"/>
  <c r="S18" i="109"/>
  <c r="S49" i="109" s="1"/>
  <c r="P5" i="109"/>
  <c r="P4" i="109"/>
  <c r="U9" i="109"/>
  <c r="T9" i="109"/>
  <c r="V9" i="109" s="1"/>
  <c r="T49" i="110"/>
  <c r="P6" i="110" s="1"/>
  <c r="S18" i="110"/>
  <c r="S49" i="110" s="1"/>
  <c r="P5" i="110"/>
  <c r="P4" i="110"/>
  <c r="U9" i="110"/>
  <c r="T9" i="110"/>
  <c r="V9" i="110" s="1"/>
  <c r="T49" i="108"/>
  <c r="P6" i="108" s="1"/>
  <c r="S18" i="108"/>
  <c r="S49" i="108" s="1"/>
  <c r="P5" i="108"/>
  <c r="P4" i="108"/>
  <c r="U9" i="108"/>
  <c r="T9" i="108"/>
  <c r="V9" i="108" s="1"/>
  <c r="T49" i="111"/>
  <c r="P6" i="111" s="1"/>
  <c r="S18" i="111"/>
  <c r="S49" i="111" s="1"/>
  <c r="P5" i="111"/>
  <c r="P4" i="111"/>
  <c r="U9" i="111"/>
  <c r="T9" i="111"/>
  <c r="V9" i="111" s="1"/>
  <c r="T49" i="107"/>
  <c r="P6" i="107" s="1"/>
  <c r="S18" i="107"/>
  <c r="S49" i="107" s="1"/>
  <c r="P5" i="107"/>
  <c r="P4" i="107"/>
  <c r="U9" i="107"/>
  <c r="T9" i="107"/>
  <c r="V9" i="107" s="1"/>
  <c r="T49" i="106"/>
  <c r="P6" i="106" s="1"/>
  <c r="S18" i="106"/>
  <c r="S49" i="106" s="1"/>
  <c r="P5" i="106"/>
  <c r="P4" i="106"/>
  <c r="U9" i="106"/>
  <c r="T9" i="106"/>
  <c r="V9" i="106" s="1"/>
  <c r="T49" i="105"/>
  <c r="P6" i="105" s="1"/>
  <c r="S18" i="105"/>
  <c r="S49" i="105" s="1"/>
  <c r="P5" i="105"/>
  <c r="P4" i="105"/>
  <c r="U9" i="105"/>
  <c r="T9" i="105"/>
  <c r="V9" i="105" s="1"/>
  <c r="T49" i="104"/>
  <c r="P6" i="104" s="1"/>
  <c r="S18" i="104"/>
  <c r="S49" i="104" s="1"/>
  <c r="P5" i="104"/>
  <c r="P4" i="104"/>
  <c r="U9" i="104"/>
  <c r="T9" i="104"/>
  <c r="V9" i="104" s="1"/>
  <c r="T49" i="103"/>
  <c r="P6" i="103" s="1"/>
  <c r="S18" i="103"/>
  <c r="S49" i="103" s="1"/>
  <c r="P5" i="103"/>
  <c r="P4" i="103"/>
  <c r="U9" i="103"/>
  <c r="T9" i="103"/>
  <c r="V9" i="103" s="1"/>
  <c r="T49" i="94"/>
  <c r="P6" i="94" s="1"/>
  <c r="S18" i="94"/>
  <c r="S49" i="94" s="1"/>
  <c r="P5" i="94"/>
  <c r="P4" i="94"/>
  <c r="U9" i="94"/>
  <c r="T9" i="94"/>
  <c r="V9" i="94" s="1"/>
  <c r="T49" i="95"/>
  <c r="P6" i="95" s="1"/>
  <c r="S18" i="95"/>
  <c r="S49" i="95" s="1"/>
  <c r="P5" i="95"/>
  <c r="P4" i="95"/>
  <c r="U9" i="95"/>
  <c r="T9" i="95"/>
  <c r="V9" i="95" s="1"/>
  <c r="T49" i="96"/>
  <c r="P6" i="96" s="1"/>
  <c r="S18" i="96"/>
  <c r="S49" i="96" s="1"/>
  <c r="P5" i="96"/>
  <c r="P4" i="96"/>
  <c r="U9" i="96"/>
  <c r="T9" i="96"/>
  <c r="V9" i="96" s="1"/>
  <c r="T49" i="97"/>
  <c r="P6" i="97" s="1"/>
  <c r="S18" i="97"/>
  <c r="S49" i="97" s="1"/>
  <c r="P5" i="97"/>
  <c r="P4" i="97"/>
  <c r="U9" i="97"/>
  <c r="T9" i="97"/>
  <c r="V9" i="97" s="1"/>
  <c r="T49" i="98"/>
  <c r="P6" i="98" s="1"/>
  <c r="S18" i="98"/>
  <c r="S49" i="98" s="1"/>
  <c r="P5" i="98"/>
  <c r="P4" i="98"/>
  <c r="U9" i="98"/>
  <c r="T9" i="98"/>
  <c r="V9" i="98" s="1"/>
  <c r="T49" i="99"/>
  <c r="P6" i="99" s="1"/>
  <c r="S18" i="99"/>
  <c r="S49" i="99" s="1"/>
  <c r="P5" i="99"/>
  <c r="P4" i="99"/>
  <c r="U9" i="99"/>
  <c r="T9" i="99"/>
  <c r="V9" i="99" s="1"/>
  <c r="T49" i="100"/>
  <c r="P6" i="100" s="1"/>
  <c r="S18" i="100"/>
  <c r="S49" i="100" s="1"/>
  <c r="P5" i="100"/>
  <c r="P4" i="100"/>
  <c r="U9" i="100"/>
  <c r="T9" i="100"/>
  <c r="V9" i="100" s="1"/>
  <c r="T49" i="101"/>
  <c r="P6" i="101" s="1"/>
  <c r="S18" i="101"/>
  <c r="S49" i="101" s="1"/>
  <c r="P5" i="101"/>
  <c r="P4" i="101"/>
  <c r="U9" i="101"/>
  <c r="T9" i="101"/>
  <c r="V9" i="101" s="1"/>
  <c r="T49" i="102"/>
  <c r="P6" i="102" s="1"/>
  <c r="S18" i="102"/>
  <c r="S49" i="102" s="1"/>
  <c r="P5" i="102"/>
  <c r="P4" i="102"/>
  <c r="U9" i="102"/>
  <c r="T9" i="102"/>
  <c r="V9" i="102" s="1"/>
  <c r="T49" i="34"/>
  <c r="P6" i="34" s="1"/>
  <c r="S18" i="34"/>
  <c r="S49" i="34" s="1"/>
  <c r="P4" i="34"/>
  <c r="P5" i="34"/>
  <c r="U9" i="34"/>
  <c r="T9" i="34"/>
  <c r="V9" i="34" s="1"/>
  <c r="T49" i="32"/>
  <c r="P6" i="32" s="1"/>
  <c r="S18" i="32"/>
  <c r="S49" i="32" s="1"/>
  <c r="P4" i="32"/>
  <c r="P5" i="32"/>
  <c r="U9" i="32"/>
  <c r="T9" i="32"/>
  <c r="V9" i="32" s="1"/>
  <c r="P4" i="31"/>
  <c r="P5" i="31"/>
  <c r="S36" i="31"/>
  <c r="S49" i="31" s="1"/>
  <c r="T49" i="31"/>
  <c r="P6" i="31" s="1"/>
  <c r="T49" i="92"/>
  <c r="P6" i="92" s="1"/>
  <c r="S18" i="92"/>
  <c r="S49" i="92" s="1"/>
  <c r="P5" i="92"/>
  <c r="P4" i="92"/>
  <c r="U9" i="92"/>
  <c r="T9" i="92"/>
  <c r="V9" i="92" s="1"/>
  <c r="T49" i="93"/>
  <c r="P6" i="93" s="1"/>
  <c r="S18" i="93"/>
  <c r="S49" i="93" s="1"/>
  <c r="P5" i="93"/>
  <c r="P4" i="93"/>
  <c r="U9" i="93"/>
  <c r="T9" i="93"/>
  <c r="V9" i="93" s="1"/>
  <c r="T49" i="30"/>
  <c r="P6" i="30" s="1"/>
  <c r="S18" i="30"/>
  <c r="S49" i="30" s="1"/>
  <c r="P4" i="30"/>
  <c r="P5" i="30"/>
  <c r="T49" i="88"/>
  <c r="P6" i="88" s="1"/>
  <c r="S18" i="88"/>
  <c r="S49" i="88" s="1"/>
  <c r="P5" i="88"/>
  <c r="P4" i="88"/>
  <c r="U9" i="88"/>
  <c r="T9" i="88"/>
  <c r="V9" i="88" s="1"/>
  <c r="P5" i="29"/>
  <c r="P4" i="29"/>
  <c r="S19" i="29"/>
  <c r="S49" i="29" s="1"/>
  <c r="T49" i="29"/>
  <c r="P6" i="29" s="1"/>
  <c r="T49" i="91"/>
  <c r="P6" i="91" s="1"/>
  <c r="S18" i="91"/>
  <c r="S49" i="91" s="1"/>
  <c r="P5" i="91"/>
  <c r="P4" i="91"/>
  <c r="U9" i="91"/>
  <c r="T9" i="91"/>
  <c r="V9" i="91" s="1"/>
  <c r="T49" i="90"/>
  <c r="P6" i="90" s="1"/>
  <c r="S18" i="90"/>
  <c r="S49" i="90" s="1"/>
  <c r="P5" i="90"/>
  <c r="P4" i="90"/>
  <c r="U9" i="90"/>
  <c r="T9" i="90"/>
  <c r="V9" i="90" s="1"/>
  <c r="T49" i="89"/>
  <c r="P6" i="89" s="1"/>
  <c r="S18" i="89"/>
  <c r="S49" i="89" s="1"/>
  <c r="P5" i="89"/>
  <c r="P4" i="89"/>
  <c r="U9" i="89"/>
  <c r="T9" i="89"/>
  <c r="V9" i="89" s="1"/>
  <c r="T49" i="87"/>
  <c r="P6" i="87" s="1"/>
  <c r="S18" i="87"/>
  <c r="S49" i="87" s="1"/>
  <c r="P5" i="87"/>
  <c r="P4" i="87"/>
  <c r="U9" i="87"/>
  <c r="T9" i="87"/>
  <c r="V9" i="87" s="1"/>
  <c r="P4" i="36"/>
  <c r="P5" i="36"/>
  <c r="S19" i="36"/>
  <c r="S49" i="36" s="1"/>
  <c r="T49" i="36"/>
  <c r="P6" i="36" s="1"/>
  <c r="P5" i="37"/>
  <c r="P4" i="37"/>
  <c r="T9" i="37"/>
  <c r="V9" i="37" s="1"/>
  <c r="S19" i="37"/>
  <c r="S49" i="37" s="1"/>
  <c r="T49" i="37"/>
  <c r="P6" i="37" s="1"/>
  <c r="T49" i="84"/>
  <c r="P6" i="84" s="1"/>
  <c r="S18" i="84"/>
  <c r="S49" i="84" s="1"/>
  <c r="P5" i="84"/>
  <c r="P4" i="84"/>
  <c r="U9" i="84"/>
  <c r="T9" i="84"/>
  <c r="V9" i="84" s="1"/>
  <c r="T49" i="86"/>
  <c r="P6" i="86" s="1"/>
  <c r="S18" i="86"/>
  <c r="S49" i="86" s="1"/>
  <c r="P5" i="86"/>
  <c r="P4" i="86"/>
  <c r="U9" i="86"/>
  <c r="T9" i="86"/>
  <c r="V9" i="86" s="1"/>
  <c r="T49" i="83"/>
  <c r="P6" i="83" s="1"/>
  <c r="S18" i="83"/>
  <c r="S49" i="83" s="1"/>
  <c r="P5" i="83"/>
  <c r="P4" i="83"/>
  <c r="U9" i="83"/>
  <c r="T9" i="83"/>
  <c r="V9" i="83" s="1"/>
  <c r="T49" i="82"/>
  <c r="P6" i="82" s="1"/>
  <c r="S18" i="82"/>
  <c r="S49" i="82" s="1"/>
  <c r="P5" i="82"/>
  <c r="P4" i="82"/>
  <c r="U9" i="82"/>
  <c r="T9" i="82"/>
  <c r="V9" i="82" s="1"/>
  <c r="P4" i="38"/>
  <c r="P5" i="38"/>
  <c r="S18" i="38"/>
  <c r="S49" i="38" s="1"/>
  <c r="T49" i="38"/>
  <c r="P6" i="38" s="1"/>
  <c r="T49" i="81"/>
  <c r="P6" i="81" s="1"/>
  <c r="S18" i="81"/>
  <c r="S49" i="81" s="1"/>
  <c r="P5" i="81"/>
  <c r="P4" i="81"/>
  <c r="U9" i="81"/>
  <c r="T9" i="81"/>
  <c r="V9" i="81" s="1"/>
  <c r="T49" i="80"/>
  <c r="P6" i="80" s="1"/>
  <c r="S18" i="80"/>
  <c r="S49" i="80" s="1"/>
  <c r="P5" i="80"/>
  <c r="P4" i="80"/>
  <c r="U9" i="80"/>
  <c r="T9" i="80"/>
  <c r="V9" i="80" s="1"/>
  <c r="T49" i="79"/>
  <c r="P6" i="79" s="1"/>
  <c r="S18" i="79"/>
  <c r="S49" i="79" s="1"/>
  <c r="P5" i="79"/>
  <c r="P4" i="79"/>
  <c r="U9" i="79"/>
  <c r="T9" i="79"/>
  <c r="V9" i="79" s="1"/>
  <c r="T49" i="24"/>
  <c r="P6" i="24" s="1"/>
  <c r="S18" i="24"/>
  <c r="S49" i="24" s="1"/>
  <c r="P5" i="24"/>
  <c r="P4" i="24"/>
  <c r="U9" i="24"/>
  <c r="T49" i="70"/>
  <c r="P6" i="70" s="1"/>
  <c r="S18" i="70"/>
  <c r="S49" i="70" s="1"/>
  <c r="P5" i="70"/>
  <c r="P4" i="70"/>
  <c r="U9" i="70"/>
  <c r="T9" i="70"/>
  <c r="V9" i="70" s="1"/>
  <c r="T49" i="71"/>
  <c r="P6" i="71" s="1"/>
  <c r="S18" i="71"/>
  <c r="S49" i="71" s="1"/>
  <c r="P5" i="71"/>
  <c r="P4" i="71"/>
  <c r="U9" i="71"/>
  <c r="T9" i="71"/>
  <c r="V9" i="71" s="1"/>
  <c r="T49" i="72"/>
  <c r="P6" i="72" s="1"/>
  <c r="S18" i="72"/>
  <c r="S49" i="72" s="1"/>
  <c r="P5" i="72"/>
  <c r="P4" i="72"/>
  <c r="U9" i="72"/>
  <c r="T9" i="72"/>
  <c r="V9" i="72" s="1"/>
  <c r="T49" i="73"/>
  <c r="P6" i="73" s="1"/>
  <c r="S18" i="73"/>
  <c r="S49" i="73" s="1"/>
  <c r="P5" i="73"/>
  <c r="P4" i="73"/>
  <c r="U9" i="73"/>
  <c r="T9" i="73"/>
  <c r="V9" i="73" s="1"/>
  <c r="T49" i="69"/>
  <c r="P6" i="69" s="1"/>
  <c r="S18" i="69"/>
  <c r="S49" i="69" s="1"/>
  <c r="P5" i="69"/>
  <c r="P4" i="69"/>
  <c r="U9" i="69"/>
  <c r="T9" i="69"/>
  <c r="V9" i="69" s="1"/>
  <c r="T49" i="67"/>
  <c r="P6" i="67" s="1"/>
  <c r="S18" i="67"/>
  <c r="S49" i="67" s="1"/>
  <c r="P5" i="67"/>
  <c r="P4" i="67"/>
  <c r="U9" i="67"/>
  <c r="T9" i="67"/>
  <c r="V9" i="67" s="1"/>
  <c r="T49" i="68"/>
  <c r="P6" i="68" s="1"/>
  <c r="S18" i="68"/>
  <c r="S49" i="68" s="1"/>
  <c r="P5" i="68"/>
  <c r="P4" i="68"/>
  <c r="U9" i="68"/>
  <c r="T9" i="68"/>
  <c r="V9" i="68" s="1"/>
  <c r="T49" i="74"/>
  <c r="P6" i="74" s="1"/>
  <c r="S18" i="74"/>
  <c r="S49" i="74" s="1"/>
  <c r="P5" i="74"/>
  <c r="P4" i="74"/>
  <c r="U9" i="74"/>
  <c r="T9" i="74"/>
  <c r="V9" i="74" s="1"/>
  <c r="T49" i="75"/>
  <c r="P6" i="75" s="1"/>
  <c r="S18" i="75"/>
  <c r="S49" i="75" s="1"/>
  <c r="P5" i="75"/>
  <c r="P4" i="75"/>
  <c r="U9" i="75"/>
  <c r="T9" i="75"/>
  <c r="V9" i="75" s="1"/>
  <c r="T49" i="76"/>
  <c r="P6" i="76" s="1"/>
  <c r="S18" i="76"/>
  <c r="S49" i="76" s="1"/>
  <c r="P5" i="76"/>
  <c r="P4" i="76"/>
  <c r="U9" i="76"/>
  <c r="T9" i="76"/>
  <c r="V9" i="76" s="1"/>
  <c r="T49" i="77"/>
  <c r="P6" i="77" s="1"/>
  <c r="S18" i="77"/>
  <c r="S49" i="77" s="1"/>
  <c r="P5" i="77"/>
  <c r="P4" i="77"/>
  <c r="U9" i="77"/>
  <c r="T9" i="77"/>
  <c r="V9" i="77" s="1"/>
  <c r="T49" i="78"/>
  <c r="P6" i="78" s="1"/>
  <c r="S18" i="78"/>
  <c r="S49" i="78" s="1"/>
  <c r="P5" i="78"/>
  <c r="P4" i="78"/>
  <c r="U9" i="78"/>
  <c r="T9" i="78"/>
  <c r="V9" i="78" s="1"/>
  <c r="T49" i="66"/>
  <c r="P6" i="66" s="1"/>
  <c r="S18" i="66"/>
  <c r="S49" i="66" s="1"/>
  <c r="P5" i="66"/>
  <c r="P4" i="66"/>
  <c r="U9" i="66"/>
  <c r="T9" i="66"/>
  <c r="V9" i="66" s="1"/>
  <c r="T49" i="65"/>
  <c r="P6" i="65" s="1"/>
  <c r="S18" i="65"/>
  <c r="S49" i="65" s="1"/>
  <c r="P5" i="65"/>
  <c r="P4" i="65"/>
  <c r="U9" i="65"/>
  <c r="T9" i="65"/>
  <c r="V9" i="65" s="1"/>
  <c r="T49" i="64"/>
  <c r="P6" i="64" s="1"/>
  <c r="S18" i="64"/>
  <c r="S49" i="64" s="1"/>
  <c r="P5" i="64"/>
  <c r="P4" i="64"/>
  <c r="U9" i="64"/>
  <c r="T9" i="64"/>
  <c r="V9" i="64" s="1"/>
  <c r="P4" i="23"/>
  <c r="P5" i="23"/>
  <c r="S18" i="23"/>
  <c r="S49" i="23" s="1"/>
  <c r="T49" i="23"/>
  <c r="P6" i="23" s="1"/>
  <c r="T49" i="63"/>
  <c r="P6" i="63" s="1"/>
  <c r="S18" i="63"/>
  <c r="S49" i="63" s="1"/>
  <c r="P5" i="63"/>
  <c r="P4" i="63"/>
  <c r="U9" i="63"/>
  <c r="T9" i="63"/>
  <c r="V9" i="63" s="1"/>
  <c r="T49" i="62"/>
  <c r="P6" i="62" s="1"/>
  <c r="S18" i="62"/>
  <c r="S49" i="62" s="1"/>
  <c r="P5" i="62"/>
  <c r="P4" i="62"/>
  <c r="U9" i="62"/>
  <c r="T9" i="62"/>
  <c r="V9" i="62" s="1"/>
  <c r="T49" i="60"/>
  <c r="P6" i="60" s="1"/>
  <c r="S18" i="60"/>
  <c r="S49" i="60" s="1"/>
  <c r="P5" i="60"/>
  <c r="P4" i="60"/>
  <c r="U9" i="60"/>
  <c r="T9" i="60"/>
  <c r="V9" i="60" s="1"/>
  <c r="T49" i="59"/>
  <c r="P6" i="59" s="1"/>
  <c r="S18" i="59"/>
  <c r="S49" i="59" s="1"/>
  <c r="P5" i="59"/>
  <c r="P4" i="59"/>
  <c r="U9" i="59"/>
  <c r="T9" i="59"/>
  <c r="V9" i="59" s="1"/>
  <c r="T49" i="22"/>
  <c r="P6" i="22" s="1"/>
  <c r="S18" i="22"/>
  <c r="S49" i="22" s="1"/>
  <c r="P4" i="22"/>
  <c r="P5" i="22"/>
  <c r="T49" i="58"/>
  <c r="P6" i="58" s="1"/>
  <c r="S18" i="58"/>
  <c r="S49" i="58" s="1"/>
  <c r="P5" i="58"/>
  <c r="P4" i="58"/>
  <c r="U9" i="58"/>
  <c r="T9" i="58"/>
  <c r="V9" i="58" s="1"/>
  <c r="T49" i="57"/>
  <c r="P6" i="57" s="1"/>
  <c r="S18" i="57"/>
  <c r="S49" i="57" s="1"/>
  <c r="P5" i="57"/>
  <c r="P4" i="57"/>
  <c r="U9" i="57"/>
  <c r="T9" i="57"/>
  <c r="V9" i="57" s="1"/>
  <c r="T49" i="21"/>
  <c r="P6" i="21" s="1"/>
  <c r="S18" i="21"/>
  <c r="S49" i="21" s="1"/>
  <c r="P5" i="21"/>
  <c r="P4" i="21"/>
  <c r="P4" i="20"/>
  <c r="P5" i="20"/>
  <c r="S18" i="20"/>
  <c r="S49" i="20" s="1"/>
  <c r="T49" i="20"/>
  <c r="P6" i="20" s="1"/>
  <c r="T49" i="56"/>
  <c r="P6" i="56" s="1"/>
  <c r="S18" i="56"/>
  <c r="S49" i="56" s="1"/>
  <c r="P5" i="56"/>
  <c r="P4" i="56"/>
  <c r="U9" i="56"/>
  <c r="T9" i="56"/>
  <c r="V9" i="56" s="1"/>
  <c r="T49" i="55"/>
  <c r="P6" i="55" s="1"/>
  <c r="S18" i="55"/>
  <c r="S49" i="55" s="1"/>
  <c r="P5" i="55"/>
  <c r="P4" i="55"/>
  <c r="U9" i="55"/>
  <c r="T9" i="55"/>
  <c r="V9" i="55" s="1"/>
  <c r="T49" i="54"/>
  <c r="P6" i="54" s="1"/>
  <c r="S18" i="54"/>
  <c r="S49" i="54" s="1"/>
  <c r="P5" i="54"/>
  <c r="P4" i="54"/>
  <c r="U9" i="54"/>
  <c r="T9" i="54"/>
  <c r="V9" i="54" s="1"/>
  <c r="T49" i="53"/>
  <c r="P6" i="53" s="1"/>
  <c r="S18" i="53"/>
  <c r="S49" i="53" s="1"/>
  <c r="P5" i="53"/>
  <c r="P4" i="53"/>
  <c r="U9" i="53"/>
  <c r="T9" i="53"/>
  <c r="V9" i="53" s="1"/>
  <c r="T49" i="52"/>
  <c r="P6" i="52" s="1"/>
  <c r="S18" i="52"/>
  <c r="S49" i="52" s="1"/>
  <c r="P5" i="52"/>
  <c r="P4" i="52"/>
  <c r="U9" i="52"/>
  <c r="T9" i="52"/>
  <c r="V9" i="52" s="1"/>
  <c r="T49" i="51"/>
  <c r="P6" i="51" s="1"/>
  <c r="S18" i="51"/>
  <c r="S49" i="51" s="1"/>
  <c r="P5" i="51"/>
  <c r="P4" i="51"/>
  <c r="U9" i="51"/>
  <c r="T9" i="51"/>
  <c r="V9" i="51" s="1"/>
  <c r="T49" i="19"/>
  <c r="P6" i="19" s="1"/>
  <c r="S18" i="19"/>
  <c r="S49" i="19" s="1"/>
  <c r="P5" i="19"/>
  <c r="P4" i="19"/>
  <c r="T49" i="50"/>
  <c r="P6" i="50" s="1"/>
  <c r="S18" i="50"/>
  <c r="S49" i="50" s="1"/>
  <c r="P5" i="50"/>
  <c r="P4" i="50"/>
  <c r="U9" i="50"/>
  <c r="T9" i="50"/>
  <c r="V9" i="50" s="1"/>
  <c r="T49" i="49"/>
  <c r="P6" i="49" s="1"/>
  <c r="S18" i="49"/>
  <c r="S49" i="49" s="1"/>
  <c r="P5" i="49"/>
  <c r="P4" i="49"/>
  <c r="U9" i="49"/>
  <c r="T9" i="49"/>
  <c r="V9" i="49" s="1"/>
  <c r="T49" i="48"/>
  <c r="P6" i="48" s="1"/>
  <c r="S18" i="48"/>
  <c r="S49" i="48" s="1"/>
  <c r="P5" i="48"/>
  <c r="P4" i="48"/>
  <c r="U9" i="48"/>
  <c r="T9" i="48"/>
  <c r="V9" i="48" s="1"/>
  <c r="T49" i="17"/>
  <c r="P6" i="17" s="1"/>
  <c r="S18" i="17"/>
  <c r="S49" i="17" s="1"/>
  <c r="P5" i="17"/>
  <c r="P4" i="17"/>
  <c r="U9" i="17"/>
  <c r="T49" i="47"/>
  <c r="P6" i="47" s="1"/>
  <c r="S18" i="47"/>
  <c r="S49" i="47" s="1"/>
  <c r="P5" i="47"/>
  <c r="P4" i="47"/>
  <c r="U9" i="47"/>
  <c r="T9" i="47"/>
  <c r="V9" i="47" s="1"/>
  <c r="S19" i="16"/>
  <c r="S49" i="16" s="1"/>
  <c r="T49" i="16"/>
  <c r="P6" i="16" s="1"/>
  <c r="P5" i="16"/>
  <c r="P4" i="16"/>
  <c r="U9" i="16"/>
  <c r="T49" i="46"/>
  <c r="P6" i="46" s="1"/>
  <c r="S18" i="46"/>
  <c r="S49" i="46" s="1"/>
  <c r="P5" i="46"/>
  <c r="P4" i="46"/>
  <c r="U9" i="46"/>
  <c r="T9" i="46"/>
  <c r="V9" i="46" s="1"/>
  <c r="T49" i="45"/>
  <c r="P6" i="45" s="1"/>
  <c r="S18" i="45"/>
  <c r="S49" i="45" s="1"/>
  <c r="P5" i="45"/>
  <c r="P4" i="45"/>
  <c r="U9" i="45"/>
  <c r="T9" i="45"/>
  <c r="V9" i="45" s="1"/>
  <c r="T49" i="44"/>
  <c r="P6" i="44" s="1"/>
  <c r="S18" i="44"/>
  <c r="S49" i="44" s="1"/>
  <c r="P5" i="44"/>
  <c r="P4" i="44"/>
  <c r="U9" i="44"/>
  <c r="T9" i="44"/>
  <c r="V9" i="44" s="1"/>
  <c r="T49" i="15"/>
  <c r="P6" i="15" s="1"/>
  <c r="S18" i="15"/>
  <c r="S49" i="15" s="1"/>
  <c r="P4" i="15"/>
  <c r="P5" i="15"/>
  <c r="T49" i="43"/>
  <c r="P6" i="43" s="1"/>
  <c r="S18" i="43"/>
  <c r="S49" i="43" s="1"/>
  <c r="P5" i="43"/>
  <c r="P4" i="43"/>
  <c r="U9" i="43"/>
  <c r="T9" i="43"/>
  <c r="V9" i="43" s="1"/>
  <c r="T49" i="14"/>
  <c r="P6" i="14" s="1"/>
  <c r="S18" i="14"/>
  <c r="S49" i="14" s="1"/>
  <c r="P5" i="14"/>
  <c r="P4" i="14"/>
  <c r="P5" i="10"/>
  <c r="P4" i="10"/>
  <c r="S20" i="10"/>
  <c r="S49" i="10" s="1"/>
  <c r="T49" i="10"/>
  <c r="P6" i="10" s="1"/>
  <c r="P5" i="8"/>
  <c r="P4" i="8"/>
  <c r="S26" i="8"/>
  <c r="S49" i="8" s="1"/>
  <c r="T49" i="8"/>
  <c r="P6" i="8" s="1"/>
  <c r="T49" i="42"/>
  <c r="P6" i="42" s="1"/>
  <c r="S18" i="42"/>
  <c r="S49" i="42" s="1"/>
  <c r="P5" i="42"/>
  <c r="P4" i="42"/>
  <c r="U9" i="42"/>
  <c r="T9" i="42"/>
  <c r="V9" i="42" s="1"/>
  <c r="T49" i="41"/>
  <c r="P6" i="41" s="1"/>
  <c r="S18" i="41"/>
  <c r="S49" i="41" s="1"/>
  <c r="P5" i="41"/>
  <c r="P4" i="41"/>
  <c r="U9" i="41"/>
  <c r="T9" i="41"/>
  <c r="V9" i="41" s="1"/>
  <c r="T49" i="61"/>
  <c r="P6" i="61" s="1"/>
  <c r="S18" i="61"/>
  <c r="S49" i="61" s="1"/>
  <c r="P5" i="61"/>
  <c r="P4" i="61"/>
  <c r="U9" i="61"/>
  <c r="T9" i="61"/>
  <c r="V9" i="61" s="1"/>
  <c r="T49" i="112"/>
  <c r="P6" i="112" s="1"/>
  <c r="S18" i="112"/>
  <c r="S49" i="112" s="1"/>
  <c r="P5" i="112"/>
  <c r="P4" i="112"/>
  <c r="U9" i="112"/>
  <c r="T9" i="112"/>
  <c r="V9" i="112" s="1"/>
  <c r="U9" i="40"/>
  <c r="T9" i="39"/>
  <c r="V9" i="39" s="1"/>
  <c r="T9" i="38"/>
  <c r="V9" i="38" s="1"/>
  <c r="T9" i="36"/>
  <c r="V9" i="36" s="1"/>
  <c r="T9" i="35"/>
  <c r="V9" i="35" s="1"/>
  <c r="U9" i="33"/>
  <c r="T9" i="30"/>
  <c r="V9" i="30" s="1"/>
  <c r="T9" i="29"/>
  <c r="V9" i="29" s="1"/>
  <c r="T9" i="28"/>
  <c r="V9" i="28" s="1"/>
  <c r="T9" i="27"/>
  <c r="V9" i="27" s="1"/>
  <c r="U9" i="14"/>
  <c r="T9" i="15"/>
  <c r="V9" i="15" s="1"/>
  <c r="U9" i="15"/>
  <c r="T9" i="22"/>
  <c r="V9" i="22" s="1"/>
  <c r="T9" i="25"/>
  <c r="V9" i="25" s="1"/>
  <c r="T9" i="23"/>
  <c r="V9" i="23" s="1"/>
  <c r="U9" i="23"/>
  <c r="U9" i="21"/>
  <c r="T9" i="21"/>
  <c r="V9" i="21" s="1"/>
  <c r="U9" i="20"/>
  <c r="T9" i="20"/>
  <c r="V9" i="20" s="1"/>
  <c r="T9" i="10"/>
  <c r="V9" i="10" s="1"/>
  <c r="U9" i="10"/>
  <c r="T9" i="9"/>
  <c r="V9" i="9" s="1"/>
  <c r="U9" i="8"/>
  <c r="U9" i="7"/>
  <c r="B38" i="5"/>
  <c r="C38" i="5"/>
  <c r="D38" i="5"/>
  <c r="B39" i="5"/>
  <c r="C39" i="5"/>
  <c r="D39" i="5"/>
  <c r="B40" i="5"/>
  <c r="C40" i="5"/>
  <c r="D40" i="5"/>
  <c r="B41" i="5"/>
  <c r="C41" i="5"/>
  <c r="D41" i="5"/>
  <c r="B42" i="5"/>
  <c r="C42" i="5"/>
  <c r="D42" i="5"/>
  <c r="B43" i="5"/>
  <c r="C43" i="5"/>
  <c r="D43" i="5"/>
  <c r="B44" i="5"/>
  <c r="C44" i="5"/>
  <c r="D44" i="5"/>
  <c r="B45" i="5"/>
  <c r="C45" i="5"/>
  <c r="D45" i="5"/>
  <c r="B46" i="5"/>
  <c r="C46" i="5"/>
  <c r="D46" i="5"/>
  <c r="B47" i="5"/>
  <c r="C47" i="5"/>
  <c r="D47" i="5"/>
  <c r="B48" i="5"/>
  <c r="C48" i="5"/>
  <c r="D48" i="5"/>
  <c r="F49" i="1"/>
  <c r="B38" i="2"/>
  <c r="C38" i="2"/>
  <c r="D38" i="2"/>
  <c r="F38" i="2" s="1"/>
  <c r="B39" i="2"/>
  <c r="C39" i="2"/>
  <c r="D39" i="2"/>
  <c r="F39" i="2" s="1"/>
  <c r="B40" i="2"/>
  <c r="C40" i="2"/>
  <c r="D40" i="2"/>
  <c r="F40" i="2" s="1"/>
  <c r="B41" i="2"/>
  <c r="C41" i="2"/>
  <c r="D41" i="2"/>
  <c r="F41" i="2" s="1"/>
  <c r="B42" i="2"/>
  <c r="C42" i="2"/>
  <c r="D42" i="2"/>
  <c r="F42" i="2" s="1"/>
  <c r="B43" i="2"/>
  <c r="C43" i="2"/>
  <c r="D43" i="2"/>
  <c r="F43" i="2" s="1"/>
  <c r="B44" i="2"/>
  <c r="C44" i="2"/>
  <c r="D44" i="2"/>
  <c r="F44" i="2" s="1"/>
  <c r="B45" i="2"/>
  <c r="C45" i="2"/>
  <c r="D45" i="2"/>
  <c r="F45" i="2" s="1"/>
  <c r="B46" i="2"/>
  <c r="C46" i="2"/>
  <c r="D46" i="2"/>
  <c r="F46" i="2" s="1"/>
  <c r="B47" i="2"/>
  <c r="C47" i="2"/>
  <c r="D47" i="2"/>
  <c r="F47" i="2" s="1"/>
  <c r="B48" i="2"/>
  <c r="C48" i="2"/>
  <c r="D48" i="2"/>
  <c r="F48" i="2" s="1"/>
  <c r="B38" i="4"/>
  <c r="C38" i="4"/>
  <c r="D38" i="4"/>
  <c r="B39" i="4"/>
  <c r="C39" i="4"/>
  <c r="D39" i="4"/>
  <c r="B40" i="4"/>
  <c r="C40" i="4"/>
  <c r="D40" i="4"/>
  <c r="B41" i="4"/>
  <c r="C41" i="4"/>
  <c r="D41" i="4"/>
  <c r="B42" i="4"/>
  <c r="C42" i="4"/>
  <c r="D42" i="4"/>
  <c r="B43" i="4"/>
  <c r="C43" i="4"/>
  <c r="D43" i="4"/>
  <c r="B44" i="4"/>
  <c r="C44" i="4"/>
  <c r="D44" i="4"/>
  <c r="B45" i="4"/>
  <c r="C45" i="4"/>
  <c r="D45" i="4"/>
  <c r="B46" i="4"/>
  <c r="C46" i="4"/>
  <c r="D46" i="4"/>
  <c r="B47" i="4"/>
  <c r="C47" i="4"/>
  <c r="D47" i="4"/>
  <c r="B48" i="4"/>
  <c r="C48" i="4"/>
  <c r="D48" i="4"/>
  <c r="J38" i="1"/>
  <c r="J39" i="1"/>
  <c r="J40" i="1"/>
  <c r="J41" i="1"/>
  <c r="J42" i="1"/>
  <c r="J43" i="1"/>
  <c r="J44" i="1"/>
  <c r="J45" i="1"/>
  <c r="J46" i="1"/>
  <c r="J47" i="1"/>
  <c r="J48" i="1"/>
  <c r="B19" i="5"/>
  <c r="C19" i="5"/>
  <c r="D19" i="5"/>
  <c r="B20" i="5"/>
  <c r="C20" i="5"/>
  <c r="D20" i="5"/>
  <c r="B21" i="5"/>
  <c r="C21" i="5"/>
  <c r="D21" i="5"/>
  <c r="B22" i="5"/>
  <c r="C22" i="5"/>
  <c r="D22" i="5"/>
  <c r="B23" i="5"/>
  <c r="C23" i="5"/>
  <c r="D23" i="5"/>
  <c r="B24" i="5"/>
  <c r="C24" i="5"/>
  <c r="D24" i="5"/>
  <c r="B25" i="5"/>
  <c r="C25" i="5"/>
  <c r="D25" i="5"/>
  <c r="B26" i="5"/>
  <c r="C26" i="5"/>
  <c r="D26" i="5"/>
  <c r="B27" i="5"/>
  <c r="C27" i="5"/>
  <c r="D27" i="5"/>
  <c r="B28" i="5"/>
  <c r="C28" i="5"/>
  <c r="D28" i="5"/>
  <c r="B29" i="5"/>
  <c r="C29" i="5"/>
  <c r="D29" i="5"/>
  <c r="B30" i="5"/>
  <c r="C30" i="5"/>
  <c r="D30" i="5"/>
  <c r="B31" i="5"/>
  <c r="C31" i="5"/>
  <c r="D31" i="5"/>
  <c r="B32" i="5"/>
  <c r="C32" i="5"/>
  <c r="D32" i="5"/>
  <c r="B33" i="5"/>
  <c r="C33" i="5"/>
  <c r="D33" i="5"/>
  <c r="B34" i="5"/>
  <c r="C34" i="5"/>
  <c r="D34" i="5"/>
  <c r="B35" i="5"/>
  <c r="C35" i="5"/>
  <c r="D35" i="5"/>
  <c r="B36" i="5"/>
  <c r="C36" i="5"/>
  <c r="D36" i="5"/>
  <c r="B37" i="5"/>
  <c r="C37" i="5"/>
  <c r="D37" i="5"/>
  <c r="D37" i="4"/>
  <c r="C37" i="4"/>
  <c r="B37" i="4"/>
  <c r="D36" i="4"/>
  <c r="C36" i="4"/>
  <c r="B36" i="4"/>
  <c r="D35" i="4"/>
  <c r="C35" i="4"/>
  <c r="B35" i="4"/>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E16" i="4"/>
  <c r="J37" i="1"/>
  <c r="J36" i="1"/>
  <c r="J35" i="1"/>
  <c r="J34" i="1"/>
  <c r="J33" i="1"/>
  <c r="J32" i="1"/>
  <c r="J31" i="1"/>
  <c r="J30" i="1"/>
  <c r="J29" i="1"/>
  <c r="J28" i="1"/>
  <c r="J27" i="1"/>
  <c r="J26" i="1"/>
  <c r="J25" i="1"/>
  <c r="J24" i="1"/>
  <c r="J23" i="1"/>
  <c r="J22" i="1"/>
  <c r="J21" i="1"/>
  <c r="J20" i="1"/>
  <c r="J19" i="1"/>
  <c r="H17" i="1"/>
  <c r="E16" i="5"/>
  <c r="P1" i="1"/>
  <c r="P8" i="1" s="1"/>
  <c r="R17" i="1" l="1"/>
  <c r="D15" i="1"/>
  <c r="G55" i="5"/>
  <c r="G53" i="5"/>
  <c r="G54" i="5"/>
  <c r="G56" i="5"/>
  <c r="G52" i="5"/>
  <c r="Q49" i="1"/>
  <c r="E49" i="1"/>
  <c r="F67" i="5"/>
  <c r="F53" i="4"/>
  <c r="G39" i="1" l="1"/>
  <c r="K39" i="1" s="1"/>
  <c r="G42" i="1"/>
  <c r="G45" i="1"/>
  <c r="K45" i="1" s="1"/>
  <c r="G48" i="1"/>
  <c r="K48" i="1" s="1"/>
  <c r="G33" i="1"/>
  <c r="K33" i="1" s="1"/>
  <c r="G26" i="1"/>
  <c r="K26" i="1" s="1"/>
  <c r="G20" i="1"/>
  <c r="K20" i="1" s="1"/>
  <c r="G22" i="1"/>
  <c r="K22" i="1" s="1"/>
  <c r="G32" i="1"/>
  <c r="K32" i="1" s="1"/>
  <c r="G25" i="1"/>
  <c r="K25" i="1" s="1"/>
  <c r="G19" i="1"/>
  <c r="K19" i="1" s="1"/>
  <c r="G37" i="1"/>
  <c r="K37" i="1" s="1"/>
  <c r="G31" i="1"/>
  <c r="K31" i="1" s="1"/>
  <c r="G24" i="1"/>
  <c r="K24" i="1" s="1"/>
  <c r="G47" i="1"/>
  <c r="K47" i="1" s="1"/>
  <c r="G35" i="1"/>
  <c r="K35" i="1" s="1"/>
  <c r="G40" i="1"/>
  <c r="K40" i="1" s="1"/>
  <c r="G43" i="1"/>
  <c r="K43" i="1" s="1"/>
  <c r="G46" i="1"/>
  <c r="K46" i="1" s="1"/>
  <c r="G29" i="1"/>
  <c r="K29" i="1" s="1"/>
  <c r="G28" i="1"/>
  <c r="K28" i="1" s="1"/>
  <c r="G27" i="1"/>
  <c r="K27" i="1" s="1"/>
  <c r="G21" i="1"/>
  <c r="K21" i="1" s="1"/>
  <c r="G36" i="1"/>
  <c r="K36" i="1" s="1"/>
  <c r="G30" i="1"/>
  <c r="K30" i="1" s="1"/>
  <c r="G23" i="1"/>
  <c r="K23" i="1" s="1"/>
  <c r="G38" i="1"/>
  <c r="K38" i="1" s="1"/>
  <c r="G41" i="1"/>
  <c r="K41" i="1" s="1"/>
  <c r="G44" i="1"/>
  <c r="K44" i="1" s="1"/>
  <c r="G34" i="1"/>
  <c r="K34" i="1" s="1"/>
  <c r="R41" i="1"/>
  <c r="R45" i="1"/>
  <c r="R46" i="1"/>
  <c r="R44" i="1"/>
  <c r="R39" i="1"/>
  <c r="R40" i="1"/>
  <c r="R48" i="1"/>
  <c r="R42" i="1"/>
  <c r="R38" i="1"/>
  <c r="R47" i="1"/>
  <c r="R43" i="1"/>
  <c r="P10" i="1"/>
  <c r="D65" i="5"/>
  <c r="R19" i="1"/>
  <c r="R31" i="1"/>
  <c r="R18" i="1"/>
  <c r="R34" i="1"/>
  <c r="R28" i="1"/>
  <c r="R22" i="1"/>
  <c r="R26" i="1"/>
  <c r="R30" i="1"/>
  <c r="R35" i="1"/>
  <c r="R29" i="1"/>
  <c r="R23" i="1"/>
  <c r="R33" i="1"/>
  <c r="R27" i="1"/>
  <c r="R21" i="1"/>
  <c r="R32" i="1"/>
  <c r="R20" i="1"/>
  <c r="R36" i="1"/>
  <c r="R24" i="1"/>
  <c r="R37" i="1"/>
  <c r="R25" i="1"/>
  <c r="G18" i="1"/>
  <c r="K18" i="1" s="1"/>
  <c r="G61" i="5"/>
  <c r="K42" i="1" l="1"/>
  <c r="F42" i="4" s="1"/>
  <c r="G42" i="4" s="1"/>
  <c r="L41" i="1"/>
  <c r="T41" i="1" s="1"/>
  <c r="F44" i="4"/>
  <c r="G44" i="4" s="1"/>
  <c r="L38" i="1"/>
  <c r="T38" i="1" s="1"/>
  <c r="U47" i="1"/>
  <c r="L29" i="1"/>
  <c r="T29" i="1" s="1"/>
  <c r="F38" i="4"/>
  <c r="G38" i="4" s="1"/>
  <c r="F47" i="4"/>
  <c r="G47" i="4" s="1"/>
  <c r="F43" i="5"/>
  <c r="G43" i="5" s="1"/>
  <c r="L43" i="1"/>
  <c r="T43" i="1" s="1"/>
  <c r="F43" i="4"/>
  <c r="G43" i="4" s="1"/>
  <c r="L40" i="1"/>
  <c r="T40" i="1" s="1"/>
  <c r="F40" i="4"/>
  <c r="G40" i="4" s="1"/>
  <c r="F40" i="5"/>
  <c r="G40" i="5" s="1"/>
  <c r="F46" i="5"/>
  <c r="G46" i="5" s="1"/>
  <c r="F46" i="4"/>
  <c r="G46" i="4" s="1"/>
  <c r="L46" i="1"/>
  <c r="T46" i="1" s="1"/>
  <c r="F39" i="4"/>
  <c r="G39" i="4" s="1"/>
  <c r="L39" i="1"/>
  <c r="T39" i="1" s="1"/>
  <c r="F39" i="5"/>
  <c r="G39" i="5" s="1"/>
  <c r="F48" i="4"/>
  <c r="G48" i="4" s="1"/>
  <c r="L48" i="1"/>
  <c r="T48" i="1" s="1"/>
  <c r="F48" i="5"/>
  <c r="G48" i="5" s="1"/>
  <c r="F45" i="4"/>
  <c r="G45" i="4" s="1"/>
  <c r="L45" i="1"/>
  <c r="T45" i="1" s="1"/>
  <c r="F45" i="5"/>
  <c r="G45" i="5" s="1"/>
  <c r="U39" i="1"/>
  <c r="V39" i="1"/>
  <c r="U43" i="1"/>
  <c r="V43" i="1"/>
  <c r="V46" i="1"/>
  <c r="U46" i="1"/>
  <c r="U45" i="1"/>
  <c r="V45" i="1"/>
  <c r="U48" i="1"/>
  <c r="V48" i="1"/>
  <c r="V40" i="1"/>
  <c r="U40" i="1"/>
  <c r="J18" i="1"/>
  <c r="L18" i="1" s="1"/>
  <c r="T18" i="1" s="1"/>
  <c r="F42" i="5" l="1"/>
  <c r="G42" i="5" s="1"/>
  <c r="V42" i="1"/>
  <c r="U42" i="1"/>
  <c r="L42" i="1"/>
  <c r="T42" i="1" s="1"/>
  <c r="V41" i="1"/>
  <c r="U41" i="1"/>
  <c r="L44" i="1"/>
  <c r="T44" i="1" s="1"/>
  <c r="F41" i="5"/>
  <c r="G41" i="5" s="1"/>
  <c r="F44" i="5"/>
  <c r="G44" i="5" s="1"/>
  <c r="V44" i="1"/>
  <c r="U44" i="1"/>
  <c r="F41" i="4"/>
  <c r="G41" i="4" s="1"/>
  <c r="V47" i="1"/>
  <c r="V38" i="1"/>
  <c r="F47" i="5"/>
  <c r="G47" i="5" s="1"/>
  <c r="U38" i="1"/>
  <c r="L47" i="1"/>
  <c r="T47" i="1" s="1"/>
  <c r="F38" i="5"/>
  <c r="G38" i="5" s="1"/>
  <c r="U18" i="1"/>
  <c r="F19" i="5"/>
  <c r="F19" i="4"/>
  <c r="V18" i="1"/>
  <c r="V19" i="1"/>
  <c r="U19" i="1"/>
  <c r="L19" i="1"/>
  <c r="T19" i="1" s="1"/>
  <c r="G49" i="1"/>
  <c r="F20" i="5" l="1"/>
  <c r="F20" i="4"/>
  <c r="U20" i="1"/>
  <c r="V20" i="1"/>
  <c r="L20" i="1"/>
  <c r="T20" i="1" s="1"/>
  <c r="G17" i="1"/>
  <c r="D18" i="5"/>
  <c r="C18" i="5"/>
  <c r="B18" i="5"/>
  <c r="E14" i="5"/>
  <c r="E13" i="5"/>
  <c r="E12" i="5"/>
  <c r="E11" i="5"/>
  <c r="E10" i="5"/>
  <c r="C10" i="5"/>
  <c r="G9" i="5"/>
  <c r="E9" i="5"/>
  <c r="C9" i="5"/>
  <c r="C8" i="5"/>
  <c r="E7" i="5"/>
  <c r="C7" i="5"/>
  <c r="E13" i="4"/>
  <c r="E12" i="4"/>
  <c r="E11" i="4"/>
  <c r="E10" i="4"/>
  <c r="G9" i="4"/>
  <c r="E9" i="4"/>
  <c r="H29" i="1" l="1"/>
  <c r="H42" i="1"/>
  <c r="E42" i="5" s="1"/>
  <c r="H43" i="1"/>
  <c r="E43" i="5" s="1"/>
  <c r="H47" i="1"/>
  <c r="E47" i="5" s="1"/>
  <c r="H48" i="1"/>
  <c r="E48" i="5" s="1"/>
  <c r="H46" i="1"/>
  <c r="E46" i="5" s="1"/>
  <c r="H45" i="1"/>
  <c r="E45" i="5" s="1"/>
  <c r="H40" i="1"/>
  <c r="E40" i="5" s="1"/>
  <c r="H38" i="1"/>
  <c r="E38" i="5" s="1"/>
  <c r="H44" i="1"/>
  <c r="E44" i="5" s="1"/>
  <c r="H39" i="1"/>
  <c r="E39" i="5" s="1"/>
  <c r="H41" i="1"/>
  <c r="E41" i="5" s="1"/>
  <c r="F21" i="5"/>
  <c r="F21" i="4"/>
  <c r="H19" i="1"/>
  <c r="H33" i="1"/>
  <c r="H25" i="1"/>
  <c r="H36" i="1"/>
  <c r="H23" i="1"/>
  <c r="H35" i="1"/>
  <c r="H26" i="1"/>
  <c r="H37" i="1"/>
  <c r="H30" i="1"/>
  <c r="H32" i="1"/>
  <c r="H20" i="1"/>
  <c r="S20" i="1" s="1"/>
  <c r="H34" i="1"/>
  <c r="H22" i="1"/>
  <c r="H27" i="1"/>
  <c r="H24" i="1"/>
  <c r="H28" i="1"/>
  <c r="H21" i="1"/>
  <c r="H31" i="1"/>
  <c r="V21" i="1"/>
  <c r="U21" i="1"/>
  <c r="L21" i="1"/>
  <c r="T21" i="1" s="1"/>
  <c r="H18" i="1"/>
  <c r="F18" i="5"/>
  <c r="G18" i="5" s="1"/>
  <c r="E38" i="4" l="1"/>
  <c r="S38" i="1"/>
  <c r="E42" i="4"/>
  <c r="S42" i="1"/>
  <c r="E48" i="4"/>
  <c r="S48" i="1"/>
  <c r="E43" i="4"/>
  <c r="S43" i="1"/>
  <c r="E41" i="4"/>
  <c r="S41" i="1"/>
  <c r="E46" i="4"/>
  <c r="S46" i="1"/>
  <c r="E39" i="4"/>
  <c r="S39" i="1"/>
  <c r="E44" i="4"/>
  <c r="S44" i="1"/>
  <c r="E47" i="4"/>
  <c r="S47" i="1"/>
  <c r="E40" i="4"/>
  <c r="S40" i="1"/>
  <c r="E45" i="4"/>
  <c r="S45" i="1"/>
  <c r="E28" i="5"/>
  <c r="E28" i="4"/>
  <c r="E36" i="4"/>
  <c r="E36" i="5"/>
  <c r="E24" i="4"/>
  <c r="E24" i="5"/>
  <c r="E34" i="4"/>
  <c r="E34" i="5"/>
  <c r="E26" i="5"/>
  <c r="E26" i="4"/>
  <c r="E33" i="5"/>
  <c r="E33" i="4"/>
  <c r="S18" i="1"/>
  <c r="E18" i="5"/>
  <c r="E18" i="4"/>
  <c r="E21" i="5"/>
  <c r="E21" i="4"/>
  <c r="E30" i="4"/>
  <c r="E30" i="5"/>
  <c r="E35" i="4"/>
  <c r="E35" i="5"/>
  <c r="S19" i="1"/>
  <c r="E19" i="4"/>
  <c r="E19" i="5"/>
  <c r="E29" i="5"/>
  <c r="E29" i="4"/>
  <c r="E20" i="5"/>
  <c r="E20" i="4"/>
  <c r="E32" i="5"/>
  <c r="E32" i="4"/>
  <c r="E25" i="4"/>
  <c r="E25" i="5"/>
  <c r="E23" i="5"/>
  <c r="E23" i="4"/>
  <c r="E31" i="4"/>
  <c r="E31" i="5"/>
  <c r="E27" i="5"/>
  <c r="E27" i="4"/>
  <c r="E22" i="4"/>
  <c r="E22" i="5"/>
  <c r="E37" i="4"/>
  <c r="E37" i="5"/>
  <c r="F22" i="4"/>
  <c r="F22" i="5"/>
  <c r="G22" i="5" s="1"/>
  <c r="S21" i="1"/>
  <c r="V22" i="1"/>
  <c r="U22" i="1"/>
  <c r="L22" i="1"/>
  <c r="H49" i="1"/>
  <c r="G19" i="5"/>
  <c r="G21" i="5"/>
  <c r="G20" i="5"/>
  <c r="G63" i="5"/>
  <c r="T22" i="1" l="1"/>
  <c r="S22" i="1" s="1"/>
  <c r="P2" i="1"/>
  <c r="D62" i="5" s="1"/>
  <c r="F23" i="4"/>
  <c r="F23" i="5"/>
  <c r="G23" i="5" s="1"/>
  <c r="V23" i="1"/>
  <c r="U23" i="1"/>
  <c r="L23" i="1"/>
  <c r="R49" i="1"/>
  <c r="P7" i="1" s="1"/>
  <c r="E13" i="2"/>
  <c r="E14" i="4"/>
  <c r="E14" i="2"/>
  <c r="T23" i="1" l="1"/>
  <c r="S23" i="1" s="1"/>
  <c r="D51" i="4"/>
  <c r="F24" i="4"/>
  <c r="F24" i="5"/>
  <c r="G24" i="5" s="1"/>
  <c r="U24" i="1"/>
  <c r="V24" i="1"/>
  <c r="L24" i="1"/>
  <c r="V14" i="1"/>
  <c r="D18" i="4"/>
  <c r="C18" i="4"/>
  <c r="B18" i="4"/>
  <c r="C10" i="4"/>
  <c r="C9" i="4"/>
  <c r="C8" i="4"/>
  <c r="E7" i="4"/>
  <c r="C7" i="4"/>
  <c r="E12" i="2"/>
  <c r="E11" i="2"/>
  <c r="E10" i="2"/>
  <c r="E9" i="2"/>
  <c r="F18" i="4"/>
  <c r="T24" i="1" l="1"/>
  <c r="S24" i="1" s="1"/>
  <c r="F25" i="5"/>
  <c r="G25" i="5" s="1"/>
  <c r="F25" i="4"/>
  <c r="G25" i="4" s="1"/>
  <c r="G18" i="4"/>
  <c r="V25" i="1"/>
  <c r="U25" i="1"/>
  <c r="L25" i="1"/>
  <c r="P9" i="1"/>
  <c r="S9" i="1" s="1"/>
  <c r="G21" i="4"/>
  <c r="G22" i="4"/>
  <c r="G23" i="4"/>
  <c r="G24" i="4"/>
  <c r="G19" i="4"/>
  <c r="G20" i="4"/>
  <c r="F19" i="2"/>
  <c r="F20" i="2"/>
  <c r="F21" i="2"/>
  <c r="F22" i="2"/>
  <c r="F23" i="2"/>
  <c r="F24" i="2"/>
  <c r="F25" i="2"/>
  <c r="F26" i="2"/>
  <c r="F27" i="2"/>
  <c r="F28" i="2"/>
  <c r="F29" i="2"/>
  <c r="F30" i="2"/>
  <c r="F31" i="2"/>
  <c r="F32" i="2"/>
  <c r="F33" i="2"/>
  <c r="F34" i="2"/>
  <c r="F35" i="2"/>
  <c r="F36" i="2"/>
  <c r="F37" i="2"/>
  <c r="D18" i="2"/>
  <c r="F18" i="2" s="1"/>
  <c r="C18" i="2"/>
  <c r="B18" i="2"/>
  <c r="E7" i="2"/>
  <c r="T25" i="1" l="1"/>
  <c r="S25" i="1" s="1"/>
  <c r="F26" i="4"/>
  <c r="G26" i="4" s="1"/>
  <c r="F26" i="5"/>
  <c r="G26" i="5" s="1"/>
  <c r="U26" i="1"/>
  <c r="V26" i="1"/>
  <c r="L26" i="1"/>
  <c r="F49" i="2"/>
  <c r="J49" i="1"/>
  <c r="T26" i="1" l="1"/>
  <c r="S26" i="1" s="1"/>
  <c r="F27" i="5"/>
  <c r="G27" i="5" s="1"/>
  <c r="F27" i="4"/>
  <c r="G27" i="4" s="1"/>
  <c r="U27" i="1"/>
  <c r="V27" i="1"/>
  <c r="L27" i="1"/>
  <c r="F52" i="2"/>
  <c r="F53" i="2" s="1"/>
  <c r="T27" i="1" l="1"/>
  <c r="S27" i="1" s="1"/>
  <c r="F28" i="4"/>
  <c r="G28" i="4" s="1"/>
  <c r="F28" i="5"/>
  <c r="G28" i="5" s="1"/>
  <c r="U28" i="1"/>
  <c r="V28" i="1"/>
  <c r="L28" i="1"/>
  <c r="F55" i="2"/>
  <c r="T28" i="1" l="1"/>
  <c r="S28" i="1" s="1"/>
  <c r="F29" i="4"/>
  <c r="G29" i="4" s="1"/>
  <c r="F29" i="5"/>
  <c r="G29" i="5" s="1"/>
  <c r="V29" i="1"/>
  <c r="U29" i="1"/>
  <c r="S29" i="1"/>
  <c r="F30" i="4" l="1"/>
  <c r="G30" i="4" s="1"/>
  <c r="F30" i="5"/>
  <c r="G30" i="5" s="1"/>
  <c r="U30" i="1"/>
  <c r="V30" i="1"/>
  <c r="L30" i="1"/>
  <c r="G70" i="5"/>
  <c r="T30" i="1" l="1"/>
  <c r="S30" i="1" s="1"/>
  <c r="F31" i="5"/>
  <c r="G31" i="5" s="1"/>
  <c r="F31" i="4"/>
  <c r="G31" i="4" s="1"/>
  <c r="V31" i="1"/>
  <c r="U31" i="1"/>
  <c r="L31" i="1"/>
  <c r="G56" i="4"/>
  <c r="T31" i="1" l="1"/>
  <c r="S31" i="1" s="1"/>
  <c r="F32" i="5"/>
  <c r="G32" i="5" s="1"/>
  <c r="F32" i="4"/>
  <c r="G32" i="4" s="1"/>
  <c r="U32" i="1"/>
  <c r="V32" i="1"/>
  <c r="L32" i="1"/>
  <c r="T32" i="1" l="1"/>
  <c r="S32" i="1" s="1"/>
  <c r="F33" i="5"/>
  <c r="G33" i="5" s="1"/>
  <c r="F33" i="4"/>
  <c r="G33" i="4" s="1"/>
  <c r="U33" i="1"/>
  <c r="V33" i="1"/>
  <c r="L33" i="1"/>
  <c r="T33" i="1" l="1"/>
  <c r="S33" i="1" s="1"/>
  <c r="F34" i="4"/>
  <c r="G34" i="4" s="1"/>
  <c r="F34" i="5"/>
  <c r="G34" i="5" s="1"/>
  <c r="V34" i="1"/>
  <c r="U34" i="1"/>
  <c r="L34" i="1"/>
  <c r="T34" i="1" l="1"/>
  <c r="S34" i="1" s="1"/>
  <c r="F35" i="5"/>
  <c r="G35" i="5" s="1"/>
  <c r="F35" i="4"/>
  <c r="G35" i="4" s="1"/>
  <c r="U35" i="1"/>
  <c r="V35" i="1"/>
  <c r="L35" i="1"/>
  <c r="T35" i="1" l="1"/>
  <c r="S35" i="1" s="1"/>
  <c r="F36" i="5"/>
  <c r="G36" i="5" s="1"/>
  <c r="F36" i="4"/>
  <c r="G36" i="4" s="1"/>
  <c r="U36" i="1"/>
  <c r="V36" i="1"/>
  <c r="L36" i="1"/>
  <c r="T36" i="1" l="1"/>
  <c r="S36" i="1" s="1"/>
  <c r="F37" i="5"/>
  <c r="G37" i="5" s="1"/>
  <c r="G49" i="5" s="1"/>
  <c r="F37" i="4"/>
  <c r="G37" i="4" s="1"/>
  <c r="V37" i="1"/>
  <c r="U37" i="1"/>
  <c r="L37" i="1"/>
  <c r="T37" i="1" l="1"/>
  <c r="S37" i="1" s="1"/>
  <c r="G62" i="5"/>
  <c r="G66" i="5" s="1"/>
  <c r="G67" i="5" s="1"/>
  <c r="G69" i="5" s="1"/>
  <c r="G71" i="5" s="1"/>
  <c r="K49" i="1" l="1"/>
  <c r="G49" i="4" l="1"/>
  <c r="G52" i="4" s="1"/>
  <c r="G53" i="4" s="1"/>
  <c r="G55" i="4" s="1"/>
  <c r="G57" i="4" s="1"/>
  <c r="L49" i="1"/>
  <c r="S49" i="1"/>
  <c r="T49" i="1" l="1"/>
  <c r="P6" i="1" s="1"/>
  <c r="P3" i="1"/>
  <c r="D52" i="4" l="1"/>
  <c r="U9" i="1"/>
  <c r="T9" i="1"/>
  <c r="V9" i="1" s="1"/>
  <c r="D63" i="5"/>
  <c r="D64" i="5" s="1"/>
  <c r="D66" i="5" s="1"/>
  <c r="P4" i="1"/>
  <c r="D53" i="4" s="1"/>
  <c r="P5" i="1"/>
</calcChain>
</file>

<file path=xl/sharedStrings.xml><?xml version="1.0" encoding="utf-8"?>
<sst xmlns="http://schemas.openxmlformats.org/spreadsheetml/2006/main" count="25738" uniqueCount="1220">
  <si>
    <t>Global Wholesale Machinery Inc.</t>
  </si>
  <si>
    <t>OEM Compareson Spreadsheet Instructions</t>
  </si>
  <si>
    <t>NET MARKUP% for each quote must be over 100% otherwise need approval from Quinten.</t>
  </si>
  <si>
    <t>NET MARGIN% for each quote must be over 50% otherwise need approval from Quinten.</t>
  </si>
  <si>
    <t>Customer Information Section</t>
  </si>
  <si>
    <t>Must be fully completed in OEM COMPARISON TAB.</t>
  </si>
  <si>
    <t>Information entered will be automatically transferred to QUOTE, and SERVICE QUOTE tab.</t>
  </si>
  <si>
    <t>Customer Information will not be transferred to RFQ tab as we do not give out customer information to vendors.</t>
  </si>
  <si>
    <t>Machine Information Section</t>
  </si>
  <si>
    <t>Optional - depends on customer request.</t>
  </si>
  <si>
    <t>Information entered will be automatically transferred to RFQ, QUOTE, and SERVICE QUOTE tab.</t>
  </si>
  <si>
    <t>Machine Service Interval Section</t>
  </si>
  <si>
    <t>For internal use only. Information entered will not be transferred to RFQ, QUOTE, and SERVICE QUOTE tab.</t>
  </si>
  <si>
    <t>Parts Pricing and Cost Section</t>
  </si>
  <si>
    <t>Part Number - OEM Part Number (with exception to UC and Tires)</t>
  </si>
  <si>
    <t>Description - Description of Part</t>
  </si>
  <si>
    <t>Vendor - Name of the Vendor where we acquire parts from</t>
  </si>
  <si>
    <t>OEM Name - Name of OEM Manufacturer used for MSRP comparison</t>
  </si>
  <si>
    <t>Freight Cost - Vendor shipping cost.</t>
  </si>
  <si>
    <t>Customizable Features</t>
  </si>
  <si>
    <t>1) Show or Hide OEM Comparison in Quote or Service Quote to cusomter.</t>
  </si>
  <si>
    <t>Select from drop down option at cell J13</t>
  </si>
  <si>
    <t>2) Enter OEM pricing in USD or CAD.</t>
  </si>
  <si>
    <t>Select from drop down option at cell G17</t>
  </si>
  <si>
    <t>3) Provide customer quotes in USD or CAD.</t>
  </si>
  <si>
    <t>Select from drop down option at cell L17</t>
  </si>
  <si>
    <t>4) Enter Vendor pricing in USD or CAD.</t>
  </si>
  <si>
    <t>Select from drop down option at cell Q17</t>
  </si>
  <si>
    <t>CUSTOMER INFORMATION</t>
  </si>
  <si>
    <t>MACHINE INFORMATION</t>
  </si>
  <si>
    <t>MACHINE SERVICE HR INTERVALS</t>
  </si>
  <si>
    <t>SUMMARY</t>
  </si>
  <si>
    <t>COMPLETED DEAL INFORMATION</t>
  </si>
  <si>
    <t>DATE:</t>
  </si>
  <si>
    <t>UNIT #</t>
  </si>
  <si>
    <t>AT-08</t>
  </si>
  <si>
    <t>ENGINE AIR</t>
  </si>
  <si>
    <t>OEM MSRP</t>
  </si>
  <si>
    <t>SALES REP</t>
  </si>
  <si>
    <t>COMPANY:</t>
  </si>
  <si>
    <t>YEAR</t>
  </si>
  <si>
    <t>ENGINE OIL</t>
  </si>
  <si>
    <t>GQP LIST</t>
  </si>
  <si>
    <t>ORDER PO #</t>
  </si>
  <si>
    <t>CUSTOMER:</t>
  </si>
  <si>
    <t>MAKE</t>
  </si>
  <si>
    <t>CAT</t>
  </si>
  <si>
    <t>FUEL FILTERS</t>
  </si>
  <si>
    <t>$ SAVINGS</t>
  </si>
  <si>
    <t>PROJECT #</t>
  </si>
  <si>
    <t>PHONE:</t>
  </si>
  <si>
    <t>MODEL</t>
  </si>
  <si>
    <t>HYDRAULIC FILTERS</t>
  </si>
  <si>
    <t>% SAVINGS</t>
  </si>
  <si>
    <t>CUST INVOICE #</t>
  </si>
  <si>
    <t>EMAIL:</t>
  </si>
  <si>
    <t>SERIAL NUMBER</t>
  </si>
  <si>
    <t>B1P04757</t>
  </si>
  <si>
    <t>TRANSMISSION FILTERS</t>
  </si>
  <si>
    <t>TOTAL ORDER MARGIN</t>
  </si>
  <si>
    <t>PAYMENT TYPE</t>
  </si>
  <si>
    <t>SALES REP:</t>
  </si>
  <si>
    <t>ENGINE SER NUMBER</t>
  </si>
  <si>
    <t>LHX21840</t>
  </si>
  <si>
    <t>CAB FILTERS</t>
  </si>
  <si>
    <t>TOTAL ITEM COST</t>
  </si>
  <si>
    <t>DATE DELIVERED</t>
  </si>
  <si>
    <t>CURRENT HOURS</t>
  </si>
  <si>
    <t>UNDERCARRIAGE / TIRES</t>
  </si>
  <si>
    <t>TOTAL ORDER FREIGHT</t>
  </si>
  <si>
    <t>TOTAL COST</t>
  </si>
  <si>
    <t>NET MARGIN</t>
  </si>
  <si>
    <t>NET MARKUP %</t>
  </si>
  <si>
    <t>NET MARGIN %</t>
  </si>
  <si>
    <t>USAGE/MONTH</t>
  </si>
  <si>
    <t>TOTAL CUSTOMS/BROKERAGE</t>
  </si>
  <si>
    <t>TOTAL NUMBER PIECES</t>
  </si>
  <si>
    <t>ENTER EXCHANGE RATES $</t>
  </si>
  <si>
    <t>CUSTOMER SELL PRICE</t>
  </si>
  <si>
    <t>COST ANALYSIS</t>
  </si>
  <si>
    <t>CAD $</t>
  </si>
  <si>
    <t>USD $</t>
  </si>
  <si>
    <t>SHOW OEM MSRP ON QUOTE:</t>
  </si>
  <si>
    <t>YES</t>
  </si>
  <si>
    <t>CAD-USD</t>
  </si>
  <si>
    <t>USD-CAD</t>
  </si>
  <si>
    <t>OEM NAME</t>
  </si>
  <si>
    <t>CUSTOMER TYPE/TIER</t>
  </si>
  <si>
    <t>IE: VIP - Gold</t>
  </si>
  <si>
    <t>FREIGHT TOTAL ORDER</t>
  </si>
  <si>
    <t>CUSTOMS AND BROKERAGE  %</t>
  </si>
  <si>
    <t>BROKERAGE FEES</t>
  </si>
  <si>
    <t>NO</t>
  </si>
  <si>
    <t>MARKUP LESS THAN 100% REQUIRES MANAGER APPROVAL</t>
  </si>
  <si>
    <t>PART NUMBER</t>
  </si>
  <si>
    <t>DESCRIPTION</t>
  </si>
  <si>
    <t>SERVICE INTERVAL</t>
  </si>
  <si>
    <t>QTY</t>
  </si>
  <si>
    <t>UNIT PRICE</t>
  </si>
  <si>
    <t>EXT AMOUNT</t>
  </si>
  <si>
    <t xml:space="preserve">UNIT PRICE </t>
  </si>
  <si>
    <t>EXTENDED AMOUNT</t>
  </si>
  <si>
    <t>PRCING METHOD
%OEM / MARKUP</t>
  </si>
  <si>
    <t>OEM DISC % / MARKUP %</t>
  </si>
  <si>
    <t>VENDOR</t>
  </si>
  <si>
    <t>COST EACH</t>
  </si>
  <si>
    <t>EXTENDED COST</t>
  </si>
  <si>
    <t>MARGIN EACH</t>
  </si>
  <si>
    <t>EXTENDED MARGIN</t>
  </si>
  <si>
    <t xml:space="preserve">MARKUP % </t>
  </si>
  <si>
    <t>MARGIN %</t>
  </si>
  <si>
    <t>1R-0716</t>
  </si>
  <si>
    <t>ENGINE OIL FILTER</t>
  </si>
  <si>
    <t>OEM DISC %</t>
  </si>
  <si>
    <t>1R-0762</t>
  </si>
  <si>
    <t>FUEL FILTER</t>
  </si>
  <si>
    <t>GQP</t>
  </si>
  <si>
    <t>326-1644</t>
  </si>
  <si>
    <t>FUEL WATER SEPARATOR FILTER</t>
  </si>
  <si>
    <t>CTP</t>
  </si>
  <si>
    <t>1R-0719</t>
  </si>
  <si>
    <t>TRANSMISSION FILTER</t>
  </si>
  <si>
    <t>BLMQ</t>
  </si>
  <si>
    <t>1G-8878</t>
  </si>
  <si>
    <t>HYDRAULIC FILTER</t>
  </si>
  <si>
    <t>142-1340</t>
  </si>
  <si>
    <t>PRIMARY AIR FILTER</t>
  </si>
  <si>
    <t>FINNING</t>
  </si>
  <si>
    <t>142-1403</t>
  </si>
  <si>
    <t>SECONDARY AIR FILTER</t>
  </si>
  <si>
    <t>JD</t>
  </si>
  <si>
    <t>268-6704</t>
  </si>
  <si>
    <t>CABIN AIR FILTER</t>
  </si>
  <si>
    <t>BRANDT</t>
  </si>
  <si>
    <t>PTI</t>
  </si>
  <si>
    <t>447-1525</t>
  </si>
  <si>
    <t>ENGINE OVERHAUL KIT SILVER</t>
  </si>
  <si>
    <t>CONEQUIP</t>
  </si>
  <si>
    <t>SEAT GP-SUSPENSION</t>
  </si>
  <si>
    <t>CANDY</t>
  </si>
  <si>
    <t>AS REQ'D</t>
  </si>
  <si>
    <t>153-5700</t>
  </si>
  <si>
    <t>BATTERY</t>
  </si>
  <si>
    <t>U/C</t>
  </si>
  <si>
    <t>230-3542</t>
  </si>
  <si>
    <t>TURBOCHARGER</t>
  </si>
  <si>
    <t>647-0750</t>
  </si>
  <si>
    <t>INJECTOR</t>
  </si>
  <si>
    <t>MARKUP %</t>
  </si>
  <si>
    <t>TIRES 29.5r25</t>
  </si>
  <si>
    <t>TOTALS</t>
  </si>
  <si>
    <t>AT-07</t>
  </si>
  <si>
    <t>B1P05108</t>
  </si>
  <si>
    <t>LHX23321</t>
  </si>
  <si>
    <t>AT-09</t>
  </si>
  <si>
    <t>B1P04865</t>
  </si>
  <si>
    <t>LHX22515</t>
  </si>
  <si>
    <t>BH-07</t>
  </si>
  <si>
    <t>422E</t>
  </si>
  <si>
    <t>MAW01556</t>
  </si>
  <si>
    <t>CRS67419</t>
  </si>
  <si>
    <t>7W-2326</t>
  </si>
  <si>
    <t>228-9130</t>
  </si>
  <si>
    <t>119-4740</t>
  </si>
  <si>
    <t>293-4053</t>
  </si>
  <si>
    <t>227-7449</t>
  </si>
  <si>
    <t>211-2661</t>
  </si>
  <si>
    <t>211-2660</t>
  </si>
  <si>
    <t>656-3635</t>
  </si>
  <si>
    <t>ENGINE OVERHAUL KIT BRONZE</t>
  </si>
  <si>
    <t>230-6368</t>
  </si>
  <si>
    <t>558-6980</t>
  </si>
  <si>
    <t>236-1674</t>
  </si>
  <si>
    <t>364-2829</t>
  </si>
  <si>
    <t xml:space="preserve">CRANKSHAFT </t>
  </si>
  <si>
    <t>350-2374</t>
  </si>
  <si>
    <t>CAMSHAFT</t>
  </si>
  <si>
    <t>135-8203</t>
  </si>
  <si>
    <t>TOOTH</t>
  </si>
  <si>
    <t>4F-3657</t>
  </si>
  <si>
    <t>Bolt-Plow(5/8-11X2.75-IN)</t>
  </si>
  <si>
    <t>4K-0367</t>
  </si>
  <si>
    <t>Nut-Full(5/8-11-THD)</t>
  </si>
  <si>
    <t>118-7110</t>
  </si>
  <si>
    <t>CUTTING EDGE</t>
  </si>
  <si>
    <t>3F-5108</t>
  </si>
  <si>
    <t>Bolt-Plow(5/8-11X2.25-IN)</t>
  </si>
  <si>
    <t>8T-4122</t>
  </si>
  <si>
    <t>Washer-Hard(17X32X3.5-MM Thk)</t>
  </si>
  <si>
    <t>Tire (16.9-28) rear</t>
  </si>
  <si>
    <t>Tire(12.5/80-18) front</t>
  </si>
  <si>
    <t>BH-26</t>
  </si>
  <si>
    <t>422F</t>
  </si>
  <si>
    <t>LRH00638</t>
  </si>
  <si>
    <t>361-9554</t>
  </si>
  <si>
    <t>471-7003</t>
  </si>
  <si>
    <t>362-1163</t>
  </si>
  <si>
    <t>528-0585</t>
  </si>
  <si>
    <t>346-6688</t>
  </si>
  <si>
    <t>566-1908</t>
  </si>
  <si>
    <t>SEAT GP</t>
  </si>
  <si>
    <t>266-6830</t>
  </si>
  <si>
    <t>359-0715</t>
  </si>
  <si>
    <t>Edge-Cutting</t>
  </si>
  <si>
    <t>EXC-46</t>
  </si>
  <si>
    <t>390DL</t>
  </si>
  <si>
    <t>WAP00233</t>
  </si>
  <si>
    <t>TXH01194</t>
  </si>
  <si>
    <t>1R-1808</t>
  </si>
  <si>
    <t>326-1643</t>
  </si>
  <si>
    <t>WATER FUEL SEPARATOR FUEL</t>
  </si>
  <si>
    <t>1r-0755</t>
  </si>
  <si>
    <t>179-9806</t>
  </si>
  <si>
    <t>419-8528</t>
  </si>
  <si>
    <t>106-3969</t>
  </si>
  <si>
    <t>PRIMARY AIR FILTER ELEMENT</t>
  </si>
  <si>
    <t>106-3973</t>
  </si>
  <si>
    <t>SECONDARY AIR FILTER ELEMENT</t>
  </si>
  <si>
    <t>293-1183</t>
  </si>
  <si>
    <t>293-1184</t>
  </si>
  <si>
    <t>440-1637</t>
  </si>
  <si>
    <t>ENGINE OVERHAUL KIT</t>
  </si>
  <si>
    <t>327-6512</t>
  </si>
  <si>
    <t>153-5710</t>
  </si>
  <si>
    <t>362-0838</t>
  </si>
  <si>
    <t>TURBOCHARGER GP</t>
  </si>
  <si>
    <t>253-0616</t>
  </si>
  <si>
    <t>INJECTOR GP</t>
  </si>
  <si>
    <t>390DL COMPLETE UNDERCARRIAGE KIT</t>
  </si>
  <si>
    <t>567-7867</t>
  </si>
  <si>
    <t>IDLER GROUP</t>
  </si>
  <si>
    <t>542-4530</t>
  </si>
  <si>
    <t>TRACK LINK</t>
  </si>
  <si>
    <t>596-3517</t>
  </si>
  <si>
    <t>TRACK SHOE</t>
  </si>
  <si>
    <t>301-2301</t>
  </si>
  <si>
    <t>Bolt-Track(M30X2X97-MM)</t>
  </si>
  <si>
    <t>174-0222</t>
  </si>
  <si>
    <t>Nut-Track(M30X2-THD)</t>
  </si>
  <si>
    <t>366-3380</t>
  </si>
  <si>
    <t>SINGLE FLANGE TRACK ROLLER</t>
  </si>
  <si>
    <t>542-8380</t>
  </si>
  <si>
    <t>CARRIER ROLLER</t>
  </si>
  <si>
    <t>447-1727</t>
  </si>
  <si>
    <t>Bolt(M30X3.5X150-MM)</t>
  </si>
  <si>
    <t>7X-2584</t>
  </si>
  <si>
    <t>Bolt(M30X3.5X140-MM)</t>
  </si>
  <si>
    <t>9X-8258</t>
  </si>
  <si>
    <t>Washer(33X56X6-MM Thk)</t>
  </si>
  <si>
    <t>EXC-48</t>
  </si>
  <si>
    <t>385CL</t>
  </si>
  <si>
    <t>KGB00479</t>
  </si>
  <si>
    <t>RHX08340</t>
  </si>
  <si>
    <t>1R-0755</t>
  </si>
  <si>
    <t>4T-6788</t>
  </si>
  <si>
    <t>468-5119</t>
  </si>
  <si>
    <t>332-7298</t>
  </si>
  <si>
    <t>583-9493</t>
  </si>
  <si>
    <t>CYLINDER HEAD AS</t>
  </si>
  <si>
    <t>444-7577</t>
  </si>
  <si>
    <t>BUCKET TIP</t>
  </si>
  <si>
    <t xml:space="preserve">Idler </t>
  </si>
  <si>
    <t>Roller GP-Track Carrier</t>
  </si>
  <si>
    <t>Roller GP-Track-Single Flange</t>
  </si>
  <si>
    <t>246-0506</t>
  </si>
  <si>
    <t>Link AS-Track</t>
  </si>
  <si>
    <t>174-0223</t>
  </si>
  <si>
    <t>174-0221</t>
  </si>
  <si>
    <t>TRACK BOLT</t>
  </si>
  <si>
    <t>TRACK NUT</t>
  </si>
  <si>
    <t>639-7792</t>
  </si>
  <si>
    <t>23 TEETH SPROCKET</t>
  </si>
  <si>
    <t>FL-20</t>
  </si>
  <si>
    <t>DP30NT</t>
  </si>
  <si>
    <t>CT14E-17785</t>
  </si>
  <si>
    <t>S4S-296499</t>
  </si>
  <si>
    <t>32A94-00070</t>
  </si>
  <si>
    <t>Engine Overhaul Kit</t>
  </si>
  <si>
    <t>Turbo Charger</t>
  </si>
  <si>
    <t>32A30-01023</t>
  </si>
  <si>
    <t>Cylinder Head</t>
  </si>
  <si>
    <t>32C61-6000</t>
  </si>
  <si>
    <t>Injectors</t>
  </si>
  <si>
    <t>32A20-00080</t>
  </si>
  <si>
    <t>Crankshaft</t>
  </si>
  <si>
    <t>32A05-00101</t>
  </si>
  <si>
    <t>Camshaft</t>
  </si>
  <si>
    <t>32A40-00100</t>
  </si>
  <si>
    <t>Engine Oil Filter</t>
  </si>
  <si>
    <t>344621-21040</t>
  </si>
  <si>
    <t>Fuel Filter</t>
  </si>
  <si>
    <t>Air Filter (Outer)</t>
  </si>
  <si>
    <t>Air Filter (Inner)</t>
  </si>
  <si>
    <t>Hydraulic Filter</t>
  </si>
  <si>
    <t>Transmission Filter</t>
  </si>
  <si>
    <t>28x9-15</t>
  </si>
  <si>
    <t>Tire Size</t>
  </si>
  <si>
    <t>FL-21</t>
  </si>
  <si>
    <t>CT14E-17982</t>
  </si>
  <si>
    <t>S4S-298947</t>
  </si>
  <si>
    <t>GEN-1000-CAT-288</t>
  </si>
  <si>
    <t>C32</t>
  </si>
  <si>
    <t>JAZ02640</t>
  </si>
  <si>
    <t>PRH05315</t>
  </si>
  <si>
    <t>326-1641</t>
  </si>
  <si>
    <t>269-7041</t>
  </si>
  <si>
    <t>281-7246</t>
  </si>
  <si>
    <t>323-6348</t>
  </si>
  <si>
    <t>295-9085</t>
  </si>
  <si>
    <t>INJECTORS</t>
  </si>
  <si>
    <t>384-9908</t>
  </si>
  <si>
    <t>421-0015</t>
  </si>
  <si>
    <t>CAMSHAFT LH</t>
  </si>
  <si>
    <t>20R-0503</t>
  </si>
  <si>
    <t>CYLINDER HEAD REMAN</t>
  </si>
  <si>
    <t>420-9998</t>
  </si>
  <si>
    <t>CAMSHAFT RH</t>
  </si>
  <si>
    <t>398-0451</t>
  </si>
  <si>
    <t>GEN-1000-CAT-290</t>
  </si>
  <si>
    <t>JAZ02639</t>
  </si>
  <si>
    <t>PRH05258</t>
  </si>
  <si>
    <t>GEN-100-CAT-372</t>
  </si>
  <si>
    <t>DE110E2</t>
  </si>
  <si>
    <t>ECL04266</t>
  </si>
  <si>
    <t>7K304146</t>
  </si>
  <si>
    <t>7W-2327</t>
  </si>
  <si>
    <t>467-1181</t>
  </si>
  <si>
    <t>1R-1804</t>
  </si>
  <si>
    <t>123-2367</t>
  </si>
  <si>
    <t>115-2422</t>
  </si>
  <si>
    <t>558-6985</t>
  </si>
  <si>
    <t>320-0680</t>
  </si>
  <si>
    <t>232-7519</t>
  </si>
  <si>
    <t>CYLINDER HEAD</t>
  </si>
  <si>
    <t>GEN-100-CAT-365</t>
  </si>
  <si>
    <t>ECL04269</t>
  </si>
  <si>
    <t>7K304144</t>
  </si>
  <si>
    <t>GEN-100-CAT-366</t>
  </si>
  <si>
    <t>ECL04264</t>
  </si>
  <si>
    <t>7K304147</t>
  </si>
  <si>
    <t>GEN-100-CAT-371</t>
  </si>
  <si>
    <t>ECL04265</t>
  </si>
  <si>
    <t>7K304139</t>
  </si>
  <si>
    <t>GEN-250-CAT-384</t>
  </si>
  <si>
    <t>DE275E0, C9</t>
  </si>
  <si>
    <t>LX903162</t>
  </si>
  <si>
    <t>S9X04795</t>
  </si>
  <si>
    <t>289-2348</t>
  </si>
  <si>
    <t>289-2349</t>
  </si>
  <si>
    <t>387-9432</t>
  </si>
  <si>
    <t>261-1544</t>
  </si>
  <si>
    <t>242-0673</t>
  </si>
  <si>
    <t>344-2149</t>
  </si>
  <si>
    <t>GEN-250-CAT-345</t>
  </si>
  <si>
    <t>LX903144</t>
  </si>
  <si>
    <t>S9X04824</t>
  </si>
  <si>
    <t>GEN-300-CAT-355</t>
  </si>
  <si>
    <t>DE330E0, C9</t>
  </si>
  <si>
    <t>LX903134</t>
  </si>
  <si>
    <t>S9X04801</t>
  </si>
  <si>
    <t>GEN-300-CAT-357</t>
  </si>
  <si>
    <t>TLX903140</t>
  </si>
  <si>
    <t>S9X04819</t>
  </si>
  <si>
    <t>GEN-300-CAT-358</t>
  </si>
  <si>
    <t>TLX903137</t>
  </si>
  <si>
    <t>S9X04842</t>
  </si>
  <si>
    <t>GEN-300-CAT-362</t>
  </si>
  <si>
    <t>LX903147</t>
  </si>
  <si>
    <t>S9X04827</t>
  </si>
  <si>
    <t>GEN-500-CAT-395</t>
  </si>
  <si>
    <t>DE550E0, C15</t>
  </si>
  <si>
    <t>LXJ05887</t>
  </si>
  <si>
    <t>LXL00704</t>
  </si>
  <si>
    <t>1R-0749</t>
  </si>
  <si>
    <t>423-8521</t>
  </si>
  <si>
    <t>7C-1571</t>
  </si>
  <si>
    <t>189-0202</t>
  </si>
  <si>
    <t>284-2711</t>
  </si>
  <si>
    <t>253-0618</t>
  </si>
  <si>
    <t>337-0201</t>
  </si>
  <si>
    <t>332-7297</t>
  </si>
  <si>
    <t>583-9600</t>
  </si>
  <si>
    <t>ENGINE SILVER OVERHAUL KIT</t>
  </si>
  <si>
    <t>GEN-400-CAT-199</t>
  </si>
  <si>
    <t>LXJ00732</t>
  </si>
  <si>
    <t>FTH06273</t>
  </si>
  <si>
    <t>GEN-400-CAT-215</t>
  </si>
  <si>
    <t>LXJ01336</t>
  </si>
  <si>
    <t>FTH07522</t>
  </si>
  <si>
    <t>GEN-400-CAT-217</t>
  </si>
  <si>
    <t>LXJ01232</t>
  </si>
  <si>
    <t>FTH07574</t>
  </si>
  <si>
    <t>GEN-400-CAT-264</t>
  </si>
  <si>
    <t>LXJ01159</t>
  </si>
  <si>
    <t>FTH07099</t>
  </si>
  <si>
    <t>GEN-500-CAT-392</t>
  </si>
  <si>
    <t>LXJ05889</t>
  </si>
  <si>
    <t>LXL00728</t>
  </si>
  <si>
    <t>GEN-500-CAT-398</t>
  </si>
  <si>
    <t>LXJ05897</t>
  </si>
  <si>
    <t>LXL00741</t>
  </si>
  <si>
    <t>GEN-600-CAT-292</t>
  </si>
  <si>
    <t>C-18</t>
  </si>
  <si>
    <t>LXK00614</t>
  </si>
  <si>
    <t>ELM02896</t>
  </si>
  <si>
    <t>211-6959</t>
  </si>
  <si>
    <t>332-7300</t>
  </si>
  <si>
    <t>GEN-60-CAT-379</t>
  </si>
  <si>
    <t>DE110E0</t>
  </si>
  <si>
    <t>EC506498</t>
  </si>
  <si>
    <t>E3S09398</t>
  </si>
  <si>
    <t>1R-1803</t>
  </si>
  <si>
    <t>620-4484</t>
  </si>
  <si>
    <t>303-5845</t>
  </si>
  <si>
    <t>425-5424</t>
  </si>
  <si>
    <t>392-9015</t>
  </si>
  <si>
    <t>303-8494</t>
  </si>
  <si>
    <t>GEN-60-CAT-378</t>
  </si>
  <si>
    <t>EC506497</t>
  </si>
  <si>
    <t>E3S09391</t>
  </si>
  <si>
    <t>GEN-60-CAT-380</t>
  </si>
  <si>
    <t>EC506496</t>
  </si>
  <si>
    <t>E3S09397</t>
  </si>
  <si>
    <t>GEN-810-CAT-240</t>
  </si>
  <si>
    <t>3412STA GENERATOR</t>
  </si>
  <si>
    <t>RTY03725</t>
  </si>
  <si>
    <t>1EZ15977</t>
  </si>
  <si>
    <t>513-4490</t>
  </si>
  <si>
    <t>WATER FUEL SEPARATOR FILTER</t>
  </si>
  <si>
    <t>142-1339</t>
  </si>
  <si>
    <t>142-1404</t>
  </si>
  <si>
    <t>7E-0474</t>
  </si>
  <si>
    <t xml:space="preserve">BATTERY </t>
  </si>
  <si>
    <t>FUEL INJECTOR AS</t>
  </si>
  <si>
    <t>108-6278</t>
  </si>
  <si>
    <t>143-0047</t>
  </si>
  <si>
    <t>398-0450</t>
  </si>
  <si>
    <t>384-9906</t>
  </si>
  <si>
    <t>CRANK SHAFT</t>
  </si>
  <si>
    <t>GEN-800-CAT-269</t>
  </si>
  <si>
    <t>RTY03359</t>
  </si>
  <si>
    <t>1EZ15794</t>
  </si>
  <si>
    <t>GEN-800-CAT-270</t>
  </si>
  <si>
    <t>RTY03529</t>
  </si>
  <si>
    <t>1EZ16258</t>
  </si>
  <si>
    <t>GEN-810-CAT-228</t>
  </si>
  <si>
    <t>RTY03720</t>
  </si>
  <si>
    <t>1EZ15797</t>
  </si>
  <si>
    <t>GEN-810-CAT-285</t>
  </si>
  <si>
    <t>RTY05075</t>
  </si>
  <si>
    <t>1EZ17817</t>
  </si>
  <si>
    <t>GEN-810-CAT-286</t>
  </si>
  <si>
    <t>RTY05077</t>
  </si>
  <si>
    <t>1EZ17771</t>
  </si>
  <si>
    <t>SL-106</t>
  </si>
  <si>
    <t>216B3 SKID STEER</t>
  </si>
  <si>
    <t>PWK04071</t>
  </si>
  <si>
    <t>CZ206712</t>
  </si>
  <si>
    <t>220-1523</t>
  </si>
  <si>
    <t>156-1200</t>
  </si>
  <si>
    <t>231-0167</t>
  </si>
  <si>
    <t>231-0168</t>
  </si>
  <si>
    <t>231-8132</t>
  </si>
  <si>
    <t>303-6658</t>
  </si>
  <si>
    <t>588-5221</t>
  </si>
  <si>
    <t xml:space="preserve">SEAT </t>
  </si>
  <si>
    <t>513-6823</t>
  </si>
  <si>
    <t>153-5656</t>
  </si>
  <si>
    <t>308-1906</t>
  </si>
  <si>
    <t xml:space="preserve">                             ***G.E.T***</t>
  </si>
  <si>
    <t>135-9394</t>
  </si>
  <si>
    <t>132-4720</t>
  </si>
  <si>
    <t>TOOTH-UNI</t>
  </si>
  <si>
    <t>159-2953</t>
  </si>
  <si>
    <t>FLAT HEAD HEX SCREW</t>
  </si>
  <si>
    <t>8T-4778</t>
  </si>
  <si>
    <t>LOCK NUT</t>
  </si>
  <si>
    <t>246-4349</t>
  </si>
  <si>
    <t>Screw-Flat Head(M16X2-THD)</t>
  </si>
  <si>
    <t>GQP ENGINE OVERHAUL KIT</t>
  </si>
  <si>
    <t>308-1902</t>
  </si>
  <si>
    <t>CAMSHAFT ASSY</t>
  </si>
  <si>
    <t>308-1852</t>
  </si>
  <si>
    <t>CRANKSHAFT</t>
  </si>
  <si>
    <t>Tire (10-16.5)</t>
  </si>
  <si>
    <t>SL-107</t>
  </si>
  <si>
    <t>PWK04072</t>
  </si>
  <si>
    <t>CZ206711</t>
  </si>
  <si>
    <t>SL-108</t>
  </si>
  <si>
    <t>PWK04081</t>
  </si>
  <si>
    <t>CZ206703</t>
  </si>
  <si>
    <t>SL-111</t>
  </si>
  <si>
    <t>PWK04131</t>
  </si>
  <si>
    <t>CZ206720</t>
  </si>
  <si>
    <t>SL-112</t>
  </si>
  <si>
    <t>PWK04068</t>
  </si>
  <si>
    <t>CZ206738</t>
  </si>
  <si>
    <t>10-16.5 TIRES</t>
  </si>
  <si>
    <t>SL-113</t>
  </si>
  <si>
    <t>PWK04084</t>
  </si>
  <si>
    <t>CZ206726</t>
  </si>
  <si>
    <t>SL-94</t>
  </si>
  <si>
    <t>PWK03924</t>
  </si>
  <si>
    <t>CZ206292</t>
  </si>
  <si>
    <t>SL-95</t>
  </si>
  <si>
    <t>PWK03756</t>
  </si>
  <si>
    <t>CZ206327</t>
  </si>
  <si>
    <t>SL-97</t>
  </si>
  <si>
    <t>PWK03820</t>
  </si>
  <si>
    <t>CZ206106</t>
  </si>
  <si>
    <t>SL-98</t>
  </si>
  <si>
    <t>PWK03824</t>
  </si>
  <si>
    <t>CZ206114</t>
  </si>
  <si>
    <t>SL-99</t>
  </si>
  <si>
    <t>PWK03923</t>
  </si>
  <si>
    <t>CZ206402</t>
  </si>
  <si>
    <t>SL-12</t>
  </si>
  <si>
    <t>226B SKID STEER</t>
  </si>
  <si>
    <t>MWD03098</t>
  </si>
  <si>
    <t>CYS16859</t>
  </si>
  <si>
    <t>SL-13</t>
  </si>
  <si>
    <t>MWD03100</t>
  </si>
  <si>
    <t>CYS16847</t>
  </si>
  <si>
    <t>SL-65</t>
  </si>
  <si>
    <t>SNA00597</t>
  </si>
  <si>
    <t>CYS23113</t>
  </si>
  <si>
    <t>SL-86</t>
  </si>
  <si>
    <t>DXZ01514</t>
  </si>
  <si>
    <t>CZ202864</t>
  </si>
  <si>
    <t>SL-88</t>
  </si>
  <si>
    <t>DXZ01513</t>
  </si>
  <si>
    <t>CZ202863</t>
  </si>
  <si>
    <t>SL-89</t>
  </si>
  <si>
    <t>DXZ01517</t>
  </si>
  <si>
    <t>CZ202872</t>
  </si>
  <si>
    <t>SL-87</t>
  </si>
  <si>
    <t>226B3 SKID STEER LOADER</t>
  </si>
  <si>
    <t>DXZ01516</t>
  </si>
  <si>
    <t>CZ202866</t>
  </si>
  <si>
    <t>TH417</t>
  </si>
  <si>
    <t>TBT00362</t>
  </si>
  <si>
    <t>206-5234</t>
  </si>
  <si>
    <t>206-5235</t>
  </si>
  <si>
    <t>TBT3671</t>
  </si>
  <si>
    <t>FUEL/WATER SEPERATOR</t>
  </si>
  <si>
    <t>386-0189</t>
  </si>
  <si>
    <t>BATTERY 12V 1000CCA</t>
  </si>
  <si>
    <t xml:space="preserve">TIRE 14.00-24 </t>
  </si>
  <si>
    <t>AT-10</t>
  </si>
  <si>
    <t>KOMATSU</t>
  </si>
  <si>
    <t>HM400-3R</t>
  </si>
  <si>
    <t>KMTHM013EFD008285</t>
  </si>
  <si>
    <t>600-185-6110</t>
  </si>
  <si>
    <t>OUTER AIR FILTER</t>
  </si>
  <si>
    <t>600-185-6120</t>
  </si>
  <si>
    <t>INNER AIR FILTER</t>
  </si>
  <si>
    <t>600-311-9331</t>
  </si>
  <si>
    <t>WATER SEPARATING FUEL FILTER</t>
  </si>
  <si>
    <t>600-319-3841</t>
  </si>
  <si>
    <t>207-60-71183</t>
  </si>
  <si>
    <t>CAB AIR FILTER</t>
  </si>
  <si>
    <t>600-211-1341</t>
  </si>
  <si>
    <t>207-60-71182</t>
  </si>
  <si>
    <t>6261-31-1200</t>
  </si>
  <si>
    <t>6210-41-1012</t>
  </si>
  <si>
    <t>6262-11-3200</t>
  </si>
  <si>
    <t>08003-C190H</t>
  </si>
  <si>
    <t>6505-68-5040</t>
  </si>
  <si>
    <t>6261-11-1100</t>
  </si>
  <si>
    <t xml:space="preserve">714-07-28713  </t>
  </si>
  <si>
    <t>TRANSMISSION OIL FILTER</t>
  </si>
  <si>
    <t>56B-15-32040</t>
  </si>
  <si>
    <t xml:space="preserve">  DIFFERENTIAL Assembly</t>
  </si>
  <si>
    <t>56B-13-30000 (56B-13-30001)</t>
  </si>
  <si>
    <t xml:space="preserve">  TRANSMISSION:</t>
  </si>
  <si>
    <t>TIRE Size: 29.5R25</t>
  </si>
  <si>
    <t>AT-11</t>
  </si>
  <si>
    <t>KMTHM013TFD008287</t>
  </si>
  <si>
    <t>AT-12</t>
  </si>
  <si>
    <t>KMTHM013CFD008286</t>
  </si>
  <si>
    <t>AT-13</t>
  </si>
  <si>
    <t>KMTHM013KFD008289</t>
  </si>
  <si>
    <t>BD-07</t>
  </si>
  <si>
    <t>D155A-6R</t>
  </si>
  <si>
    <t>KMT0D105V02086410</t>
  </si>
  <si>
    <t>AIR FILTERS</t>
  </si>
  <si>
    <t>600-319-4540</t>
  </si>
  <si>
    <t>600-319-3550</t>
  </si>
  <si>
    <t>07063-51100</t>
  </si>
  <si>
    <t>20Y-979-6261</t>
  </si>
  <si>
    <t>600-211-1340</t>
  </si>
  <si>
    <t>6261-11-3200</t>
  </si>
  <si>
    <t>6505-68-5540</t>
  </si>
  <si>
    <t>175-70-26310</t>
  </si>
  <si>
    <t>175-32-11132</t>
  </si>
  <si>
    <t>SHOE</t>
  </si>
  <si>
    <t>175-32-08010</t>
  </si>
  <si>
    <t>TRACK CHAIN</t>
  </si>
  <si>
    <t>178-30-16115</t>
  </si>
  <si>
    <t>TRACK ROLLER SINGLE</t>
  </si>
  <si>
    <t>178-30-16125</t>
  </si>
  <si>
    <t>DOUBLE TRACK ROLLER</t>
  </si>
  <si>
    <t>17A-30-00432</t>
  </si>
  <si>
    <t>IDLER ASSEMBLY</t>
  </si>
  <si>
    <t>EXC-41</t>
  </si>
  <si>
    <t>PC850SE-8R1</t>
  </si>
  <si>
    <t>KMTPC188HFC070067</t>
  </si>
  <si>
    <t>209-60-76211</t>
  </si>
  <si>
    <t>17M-911-3530</t>
  </si>
  <si>
    <t>08003-C165G</t>
  </si>
  <si>
    <t>6505-68-5510</t>
  </si>
  <si>
    <t>209-70-44241</t>
  </si>
  <si>
    <t>BUCKET TEETH</t>
  </si>
  <si>
    <t>209-27-51173</t>
  </si>
  <si>
    <t>SPROCKET</t>
  </si>
  <si>
    <t>209-30-00301</t>
  </si>
  <si>
    <t>209-30-00015</t>
  </si>
  <si>
    <t>IDLER</t>
  </si>
  <si>
    <t>209-30-00194</t>
  </si>
  <si>
    <t>ROLLER</t>
  </si>
  <si>
    <t>209-32-02050</t>
  </si>
  <si>
    <t>Track Shoe Assembly</t>
  </si>
  <si>
    <t>209-32-11710</t>
  </si>
  <si>
    <t>EXC-42</t>
  </si>
  <si>
    <t>KMTPC188AFC070079</t>
  </si>
  <si>
    <t>EXC-43</t>
  </si>
  <si>
    <t>KMTPC188VFC070078</t>
  </si>
  <si>
    <t>EXC-44</t>
  </si>
  <si>
    <t>KMTPC188CFC070077</t>
  </si>
  <si>
    <t>EXC-45</t>
  </si>
  <si>
    <t>KMTPC188JFC070076</t>
  </si>
  <si>
    <t>EXC-49</t>
  </si>
  <si>
    <t>PC1250-8</t>
  </si>
  <si>
    <t>KMTPC190A02035130</t>
  </si>
  <si>
    <t>SAA6D170E-5 / 610577</t>
  </si>
  <si>
    <t>600-185-6100</t>
  </si>
  <si>
    <t>PRIMARY AND SECONDARY AIR FILTER SET</t>
  </si>
  <si>
    <t>600-319-4500</t>
  </si>
  <si>
    <t>21N-60-12211</t>
  </si>
  <si>
    <t>07063-51383</t>
  </si>
  <si>
    <t>6245-31-1100</t>
  </si>
  <si>
    <t>6245-41-1100</t>
  </si>
  <si>
    <t>6245-11-3100</t>
  </si>
  <si>
    <t>6502-51-5020</t>
  </si>
  <si>
    <t>6240-11-1102</t>
  </si>
  <si>
    <t>GET</t>
  </si>
  <si>
    <t>21N-70-34112</t>
  </si>
  <si>
    <t>BUCKET</t>
  </si>
  <si>
    <t>21N-72-14290</t>
  </si>
  <si>
    <t xml:space="preserve">BUCKET TOOTH </t>
  </si>
  <si>
    <t>21N-30-02002</t>
  </si>
  <si>
    <t>TRACK LINK AND SHOE ASSEMBLY</t>
  </si>
  <si>
    <t>21N-30-00112</t>
  </si>
  <si>
    <t>21N-30-00123</t>
  </si>
  <si>
    <t>TRACK ROLLER ASSEMBLY</t>
  </si>
  <si>
    <t>21N-30-00130</t>
  </si>
  <si>
    <t>CARRIER ROLLER ASSEMBLY</t>
  </si>
  <si>
    <t>EXC-50</t>
  </si>
  <si>
    <t>PC1250-7</t>
  </si>
  <si>
    <t>KMTPC079C02020099</t>
  </si>
  <si>
    <t>SAA6D170E-5 / 610437</t>
  </si>
  <si>
    <t>PRIMARY AND SECONDARY AIR FILTERS</t>
  </si>
  <si>
    <t>600-319-3200</t>
  </si>
  <si>
    <t>20y-979-6261</t>
  </si>
  <si>
    <t>600-211-1231</t>
  </si>
  <si>
    <t>6240-31-1101</t>
  </si>
  <si>
    <t>6240-41-1200</t>
  </si>
  <si>
    <t>6560-11-1114</t>
  </si>
  <si>
    <t>6240-81-8300</t>
  </si>
  <si>
    <t>21N-70-37721</t>
  </si>
  <si>
    <t>BUCKET TOOTH</t>
  </si>
  <si>
    <t>21N-32-02002</t>
  </si>
  <si>
    <t>TRACK LINK SHOE ASSEMBLY</t>
  </si>
  <si>
    <t>21N-30-00131</t>
  </si>
  <si>
    <t>21N-27-31191</t>
  </si>
  <si>
    <t>EXC-57</t>
  </si>
  <si>
    <t>PC400LC-8R</t>
  </si>
  <si>
    <t>KMTPC196E02075619</t>
  </si>
  <si>
    <t>600-311-4500</t>
  </si>
  <si>
    <t>207-970-5121</t>
  </si>
  <si>
    <t>208-979-7620</t>
  </si>
  <si>
    <t>6252-31-1010</t>
  </si>
  <si>
    <t>6150-41-1012</t>
  </si>
  <si>
    <t>6251-11-3100</t>
  </si>
  <si>
    <t>134-06-A1110</t>
  </si>
  <si>
    <t>6506-21-5021</t>
  </si>
  <si>
    <t>6251-11-1200</t>
  </si>
  <si>
    <t>208-32-00520</t>
  </si>
  <si>
    <t>Track Link Assembly</t>
  </si>
  <si>
    <t>208-32-61320</t>
  </si>
  <si>
    <t>Shoe</t>
  </si>
  <si>
    <t>208-32-05080</t>
  </si>
  <si>
    <t>SHOE BOLT &amp; NUT KIT</t>
  </si>
  <si>
    <t>208-30-00512</t>
  </si>
  <si>
    <t>208-30-D1400</t>
  </si>
  <si>
    <t>Track Roller</t>
  </si>
  <si>
    <t>208-30-56181</t>
  </si>
  <si>
    <t>Bolt</t>
  </si>
  <si>
    <t>01643-32260</t>
  </si>
  <si>
    <t>WASHER</t>
  </si>
  <si>
    <t>208-30-00261</t>
  </si>
  <si>
    <t>Idler Assembly</t>
  </si>
  <si>
    <t>208-27-61210</t>
  </si>
  <si>
    <t>Sprocket</t>
  </si>
  <si>
    <t>207-27-51311</t>
  </si>
  <si>
    <t>EXC-60</t>
  </si>
  <si>
    <t>KMTPC196L02075617</t>
  </si>
  <si>
    <t>WL-25</t>
  </si>
  <si>
    <t>WA600-6R</t>
  </si>
  <si>
    <t>KMTWA104K29065041</t>
  </si>
  <si>
    <t>424-16-11140</t>
  </si>
  <si>
    <t>209-60-77532</t>
  </si>
  <si>
    <t>6502-51-5030</t>
  </si>
  <si>
    <t>6245-11-1100</t>
  </si>
  <si>
    <t xml:space="preserve"> TIRE - 35/65R33</t>
  </si>
  <si>
    <t>426-70-13311</t>
  </si>
  <si>
    <t>WL-26</t>
  </si>
  <si>
    <t>KMTWA104J29065042</t>
  </si>
  <si>
    <t>WL-27</t>
  </si>
  <si>
    <t>KMTWA104C29065043</t>
  </si>
  <si>
    <t>WL-28</t>
  </si>
  <si>
    <t>KMTWA104V29065044</t>
  </si>
  <si>
    <t>WL-32</t>
  </si>
  <si>
    <t>WA500-6</t>
  </si>
  <si>
    <t>KMTWA109LED060037</t>
  </si>
  <si>
    <t> 426-07-32442</t>
  </si>
  <si>
    <t>6261-11-3100</t>
  </si>
  <si>
    <t>6505-71-5030</t>
  </si>
  <si>
    <t>425-809-1122</t>
  </si>
  <si>
    <t>426-847-1110</t>
  </si>
  <si>
    <t>TIRE 29.5R25</t>
  </si>
  <si>
    <t>WL-33</t>
  </si>
  <si>
    <t>KMTWA109KFD060078</t>
  </si>
  <si>
    <t>FT-05</t>
  </si>
  <si>
    <t>CASE</t>
  </si>
  <si>
    <t>JX75T 2WD</t>
  </si>
  <si>
    <t>00000000JX1707956</t>
  </si>
  <si>
    <t>459270DT</t>
  </si>
  <si>
    <t>CC45630W</t>
  </si>
  <si>
    <t>7.50-16 tires</t>
  </si>
  <si>
    <t>16.9-30 tires</t>
  </si>
  <si>
    <t>FT-06</t>
  </si>
  <si>
    <t>0000000JXT1609971</t>
  </si>
  <si>
    <t>367728DT</t>
  </si>
  <si>
    <t>FT-07</t>
  </si>
  <si>
    <t>0000000JXT1591671</t>
  </si>
  <si>
    <t>352940DT</t>
  </si>
  <si>
    <t>SL-118</t>
  </si>
  <si>
    <t>SR150</t>
  </si>
  <si>
    <t>JAFSR150CGM426264</t>
  </si>
  <si>
    <t>INLINE FUEL FILTER</t>
  </si>
  <si>
    <t>SBA115256750</t>
  </si>
  <si>
    <t>SBA120026970</t>
  </si>
  <si>
    <t>SBA131406520</t>
  </si>
  <si>
    <t>CC31925SW</t>
  </si>
  <si>
    <t>SBA135756171</t>
  </si>
  <si>
    <t>SBA111011130</t>
  </si>
  <si>
    <t>TIRE 31.5" X 13" X 16.5"</t>
  </si>
  <si>
    <t>SL-23</t>
  </si>
  <si>
    <t>SR130</t>
  </si>
  <si>
    <t>NCM441779</t>
  </si>
  <si>
    <t>SBA115256630</t>
  </si>
  <si>
    <t>SBA120026320</t>
  </si>
  <si>
    <t>TLH-46</t>
  </si>
  <si>
    <t>TX170-45</t>
  </si>
  <si>
    <t>HGCTX17MNJHK43540</t>
  </si>
  <si>
    <t>tire 13.00 x 24</t>
  </si>
  <si>
    <t>87536180R</t>
  </si>
  <si>
    <t>REMAN CYLINDER HEAD</t>
  </si>
  <si>
    <t>TLH-47</t>
  </si>
  <si>
    <t>HGCTX17MNJHK43536</t>
  </si>
  <si>
    <t>TLH-48</t>
  </si>
  <si>
    <t>HGCTX17MNHHK43553</t>
  </si>
  <si>
    <t>TLH-49</t>
  </si>
  <si>
    <t>HGCTX17MNJHK43535</t>
  </si>
  <si>
    <t>TLH-50</t>
  </si>
  <si>
    <t>HGCTX17MNJHK43538</t>
  </si>
  <si>
    <t>TLH-51</t>
  </si>
  <si>
    <t>HGCTX17MNJHK43512</t>
  </si>
  <si>
    <t>TLH-52</t>
  </si>
  <si>
    <t>HGCTX17MNHHK43547</t>
  </si>
  <si>
    <t>TLH-53</t>
  </si>
  <si>
    <t>HGCTX17MNHHK43545</t>
  </si>
  <si>
    <t>TLH-54</t>
  </si>
  <si>
    <t>HGCTX17MNHHK43546</t>
  </si>
  <si>
    <t>TLH-55</t>
  </si>
  <si>
    <t>HGCTX17MNJHK43539</t>
  </si>
  <si>
    <t>WL-41</t>
  </si>
  <si>
    <t>821F</t>
  </si>
  <si>
    <t>FNH821F1NGHE12300</t>
  </si>
  <si>
    <t>CCMF31EW</t>
  </si>
  <si>
    <t>MC-21</t>
  </si>
  <si>
    <t>ZOOMLION</t>
  </si>
  <si>
    <t>ZAT2000</t>
  </si>
  <si>
    <t>L5E6H5D52LA001094</t>
  </si>
  <si>
    <t>3119K075973</t>
  </si>
  <si>
    <t>1001784548 / 1002070370 / SO15017</t>
  </si>
  <si>
    <t>Oil Filter</t>
  </si>
  <si>
    <t>1001784514 (alt 1002070380)</t>
  </si>
  <si>
    <t>Fuel Filter (Primary)</t>
  </si>
  <si>
    <t>1001784515 (alt 1002070381)</t>
  </si>
  <si>
    <t>Fuel Filter (Secondary)</t>
  </si>
  <si>
    <t>1001786376 (alt AF25962)</t>
  </si>
  <si>
    <t>1001786377 (alt AF25963)</t>
  </si>
  <si>
    <t>800109780 (alt HF35140)</t>
  </si>
  <si>
    <t>Cabin / AC Filter</t>
  </si>
  <si>
    <t>1002011618 / 612630040067</t>
  </si>
  <si>
    <t>Weichai WP13.530E40 Cylinder Head Assy</t>
  </si>
  <si>
    <t>Injector</t>
  </si>
  <si>
    <t>Turbocharger</t>
  </si>
  <si>
    <t>Overhaul kit silver</t>
  </si>
  <si>
    <t>Main Boom Cylinder</t>
  </si>
  <si>
    <t>Boom Hoist / Derrick Cylinder</t>
  </si>
  <si>
    <t>Luffing Jib Cylinder</t>
  </si>
  <si>
    <t>Front / Rear Outrigger Cylinders</t>
  </si>
  <si>
    <t>Hydraulic Suspension Cylinder</t>
  </si>
  <si>
    <t>445/95 R25 (16.00 R25 equiv)</t>
  </si>
  <si>
    <t>Starmax ST12-150 Batttery</t>
  </si>
  <si>
    <t>MC-20</t>
  </si>
  <si>
    <t>QY80</t>
  </si>
  <si>
    <t>L5E5H5D30HA009681</t>
  </si>
  <si>
    <t>1617C028580</t>
  </si>
  <si>
    <t>1000491060 / 1000424655 / 1002070370 / SO15017 / 13010970 / C9970</t>
  </si>
  <si>
    <t>1000422381 (alt 1000424680)</t>
  </si>
  <si>
    <t>1000424650 (alt 1002070371)</t>
  </si>
  <si>
    <t>1000427005 (alt AF25812)</t>
  </si>
  <si>
    <t>1000427006 (alt AF25813)</t>
  </si>
  <si>
    <t>800105532 (alt HF28969)</t>
  </si>
  <si>
    <t>WP10-CAB01</t>
  </si>
  <si>
    <t>612600040043 / 1000401004</t>
  </si>
  <si>
    <t xml:space="preserve">Weichai WP10 Cylinder Head Assy </t>
  </si>
  <si>
    <t>612600010340 / 1001009701</t>
  </si>
  <si>
    <t xml:space="preserve">1000400254 / 1000975748 </t>
  </si>
  <si>
    <t>612630110976 (HX55 family)</t>
  </si>
  <si>
    <t>612600900058 / WP10-OHK-STD</t>
  </si>
  <si>
    <t>Telescopic Cylinder I / II</t>
  </si>
  <si>
    <t>Boom Hoist Cylinder</t>
  </si>
  <si>
    <t>Swing Brake Cylinder</t>
  </si>
  <si>
    <t>14.00 R20 (22 PR)</t>
  </si>
  <si>
    <t>Starmax ST12-150 Battery</t>
  </si>
  <si>
    <t>MC-19</t>
  </si>
  <si>
    <t>QY55</t>
  </si>
  <si>
    <t>L5E5H4D39KA009826</t>
  </si>
  <si>
    <t>1618L139859</t>
  </si>
  <si>
    <t>1000400254 / 1000975748 (Bosch 0 445 120 474 / 492 / 502)</t>
  </si>
  <si>
    <t>Telescopic Cylinder I</t>
  </si>
  <si>
    <t>Telescopic Cylinder II</t>
  </si>
  <si>
    <t>Hoist / Derrick Cylinder</t>
  </si>
  <si>
    <t>Outrigger Cylinder (Front)</t>
  </si>
  <si>
    <t>Outrigger Cylinder (Rear)</t>
  </si>
  <si>
    <t>Steering Assist Cylinder</t>
  </si>
  <si>
    <t>12.00 R20 (20 PR) front/rear</t>
  </si>
  <si>
    <t>Starmax ST12-150 (6FM150) Battery</t>
  </si>
  <si>
    <t>MC-18</t>
  </si>
  <si>
    <t>L5E5H4D32JA009780</t>
  </si>
  <si>
    <t>1618S106284</t>
  </si>
  <si>
    <t>Starmax ST12-150 (6FM150)</t>
  </si>
  <si>
    <t>FL-33</t>
  </si>
  <si>
    <t>FD30</t>
  </si>
  <si>
    <t>185111932L3G05029</t>
  </si>
  <si>
    <t>7LJ1320</t>
  </si>
  <si>
    <t>8-94462-137-1 (alt 8-94128-854-1)</t>
  </si>
  <si>
    <t>Oil Filter (Ass’y)</t>
  </si>
  <si>
    <t>20801-02141 (alt 8-94414796-0)</t>
  </si>
  <si>
    <t>1-14215-061-0 (alt HIFI SA 16360)</t>
  </si>
  <si>
    <t>1-14215-061-1 (alt HIFI SA 16361)</t>
  </si>
  <si>
    <t>1-13240-670-0 (alt HF35143)</t>
  </si>
  <si>
    <t xml:space="preserve">8-94342-326-0 </t>
  </si>
  <si>
    <t>mitsubishi engine</t>
  </si>
  <si>
    <t>ME034595 (alt 32A01-01010)</t>
  </si>
  <si>
    <t xml:space="preserve"> ME034580 (alt 32A01-01020)</t>
  </si>
  <si>
    <t>ME072331 (alt HIFI SA 11400)</t>
  </si>
  <si>
    <t>ME072332 (alt HIFI SA 11401)</t>
  </si>
  <si>
    <t>Quanchai / Xinchai C490</t>
  </si>
  <si>
    <t>JX0810D1 (alt JX85100C)</t>
  </si>
  <si>
    <t>WF2076 (alt JX0706)</t>
  </si>
  <si>
    <t>AF25557 (alt 17801-58010)</t>
  </si>
  <si>
    <t>AF25558 (alt 17801-58011)</t>
  </si>
  <si>
    <t>5-11110-2070 (alt 5-11110-094-0 / -145-0 / -160-0)</t>
  </si>
  <si>
    <t>ISUZU Cylinder head</t>
  </si>
  <si>
    <t>8-94356-183-0</t>
  </si>
  <si>
    <t>8-94139-669-0 (alt 8-94159-768-0)</t>
  </si>
  <si>
    <t>8-94158-307-0 (alt 9-432-610-494)</t>
  </si>
  <si>
    <t>Injector Assembly (×4)</t>
  </si>
  <si>
    <t>C240-OHK-STD (8-94462-137-1 kit)</t>
  </si>
  <si>
    <t>Overhaul kit</t>
  </si>
  <si>
    <t>32A01-01010 / -01020 / -21020</t>
  </si>
  <si>
    <t>Mitsubishi Cylinder Head</t>
  </si>
  <si>
    <t>ME012624 (alt 32A01-10040)</t>
  </si>
  <si>
    <t>32A01-02010 / ME012630</t>
  </si>
  <si>
    <t>32A01-11010 / ME012631</t>
  </si>
  <si>
    <t>49178-00510 (Mitsubishi TD04)</t>
  </si>
  <si>
    <t>ME996711 / 32A01-00010</t>
  </si>
  <si>
    <t>Overhaul Kit (Silver)</t>
  </si>
  <si>
    <t>490B-03001 / C490BT-03001</t>
  </si>
  <si>
    <t>Quanchai / Xinchai C490 BPG Cylinder head</t>
  </si>
  <si>
    <t>490B-03005</t>
  </si>
  <si>
    <t>490B-02002 / QC490-02001</t>
  </si>
  <si>
    <t>DLLA150P180 / 093400-1800</t>
  </si>
  <si>
    <t>TD04-10T / ZG015-04</t>
  </si>
  <si>
    <t>490B-OHK-STD / C490BT-OHK</t>
  </si>
  <si>
    <t>FD30-LC-001 / 91042-30300</t>
  </si>
  <si>
    <t>Mass Lift Cylinder</t>
  </si>
  <si>
    <t>FD30-TC-002</t>
  </si>
  <si>
    <t>Tilt Cylinder</t>
  </si>
  <si>
    <t>FD30-SC-003</t>
  </si>
  <si>
    <t>Steering Cylinder</t>
  </si>
  <si>
    <t>8.25-15 (14 PR) front &amp; rear</t>
  </si>
  <si>
    <t>Universal Power UB12900 (Group 27, 12 V 90 Ah)</t>
  </si>
  <si>
    <t>FL-32</t>
  </si>
  <si>
    <t>185111938L3G03026</t>
  </si>
  <si>
    <t>7LJ1524</t>
  </si>
  <si>
    <t>FL-31</t>
  </si>
  <si>
    <t>18511193XL3D03020</t>
  </si>
  <si>
    <t>MC-25</t>
  </si>
  <si>
    <t>Sany</t>
  </si>
  <si>
    <t>SRC550H</t>
  </si>
  <si>
    <t>LFCNJ34D1M2040021</t>
  </si>
  <si>
    <t>4955163 / 4955155RX (Holset HX35)</t>
  </si>
  <si>
    <t>3977225 / 3943715</t>
  </si>
  <si>
    <t>4947582 / 4947582NX</t>
  </si>
  <si>
    <t>Injectors ×6</t>
  </si>
  <si>
    <t>3965010 / 3934537</t>
  </si>
  <si>
    <t>LF16035 / LF3972</t>
  </si>
  <si>
    <t>FS36230 / 5300516</t>
  </si>
  <si>
    <t>Fuel Filter Primary (WS)</t>
  </si>
  <si>
    <t>FF5488</t>
  </si>
  <si>
    <t>Fuel Filter Secondary</t>
  </si>
  <si>
    <t>60099510 / P181126</t>
  </si>
  <si>
    <t>Air Filter Outer</t>
  </si>
  <si>
    <t>60099511 / P181126-002</t>
  </si>
  <si>
    <t>Air Filter Inner</t>
  </si>
  <si>
    <t>60193221 (Hydac 1.1000.25VG.10.E.P)</t>
  </si>
  <si>
    <t>Hydraulic Return Filter</t>
  </si>
  <si>
    <t>130288000342A / 29539579</t>
  </si>
  <si>
    <t>Cabin Air Filter</t>
  </si>
  <si>
    <t>Breather Filter Element</t>
  </si>
  <si>
    <t>A820401000089</t>
  </si>
  <si>
    <t>Boom Lift Cylinder</t>
  </si>
  <si>
    <t>A820401000090</t>
  </si>
  <si>
    <t>Boom Extend Cylinder</t>
  </si>
  <si>
    <t>A820401000095</t>
  </si>
  <si>
    <t>Outrigger Cylinder (F/R)</t>
  </si>
  <si>
    <t>29.5 R25 (E-3)</t>
  </si>
  <si>
    <t>CAT 9X-3402</t>
  </si>
  <si>
    <t>Battery 12 V 150 Ah 950 CCA</t>
  </si>
  <si>
    <t>MC-26</t>
  </si>
  <si>
    <t>LFCNJ34D3M2040022</t>
  </si>
  <si>
    <t xml:space="preserve">Battery 12 V 150 Ah 950 CCA 
</t>
  </si>
  <si>
    <t>TLH-56</t>
  </si>
  <si>
    <t>STH1256A</t>
  </si>
  <si>
    <t>5052101010413093,</t>
  </si>
  <si>
    <t>0293 8346</t>
  </si>
  <si>
    <t>0420 6168 / BorgWarner KP35</t>
  </si>
  <si>
    <t>0419 9789</t>
  </si>
  <si>
    <t>0432 1932</t>
  </si>
  <si>
    <t>Injectors × 4</t>
  </si>
  <si>
    <t>0428 0530</t>
  </si>
  <si>
    <t>0428 1153</t>
  </si>
  <si>
    <t>0118 8594</t>
  </si>
  <si>
    <t>0450 1553</t>
  </si>
  <si>
    <t>0450 1554</t>
  </si>
  <si>
    <t>P822858</t>
  </si>
  <si>
    <t>P822859</t>
  </si>
  <si>
    <t>60216845 / Hydac 1.1000.25VG.10.E.P</t>
  </si>
  <si>
    <t>A820401001015</t>
  </si>
  <si>
    <t>A820401001016</t>
  </si>
  <si>
    <t>Boom Extension Cylinder</t>
  </si>
  <si>
    <t>A820401001017</t>
  </si>
  <si>
    <t>A820401001018</t>
  </si>
  <si>
    <t>Auxiliary Tilt Cylinder</t>
  </si>
  <si>
    <t>400/80-24 (16.9-24) IND R4</t>
  </si>
  <si>
    <t>Bosch T4 010</t>
  </si>
  <si>
    <t>Battery 12 V 120 Ah 760 CCA</t>
  </si>
  <si>
    <t>TLH-57</t>
  </si>
  <si>
    <t>sany</t>
  </si>
  <si>
    <t>5052012024413093,</t>
  </si>
  <si>
    <t>TLH-58</t>
  </si>
  <si>
    <t>05052012023413093,</t>
  </si>
  <si>
    <t>TLH-59</t>
  </si>
  <si>
    <t>05052101013413093,</t>
  </si>
  <si>
    <t>TLH-60</t>
  </si>
  <si>
    <t>05052101003413093,</t>
  </si>
  <si>
    <t>TLH-61</t>
  </si>
  <si>
    <t>05052101004413093,</t>
  </si>
  <si>
    <t>TLH-62</t>
  </si>
  <si>
    <t>5052101007413093,</t>
  </si>
  <si>
    <t>TLH-63</t>
  </si>
  <si>
    <t>5052101006413093,</t>
  </si>
  <si>
    <t>TLH-64</t>
  </si>
  <si>
    <t>5052101021413093,</t>
  </si>
  <si>
    <t>TLH-67</t>
  </si>
  <si>
    <t>5052101027413093,</t>
  </si>
  <si>
    <t>TLH-68</t>
  </si>
  <si>
    <t>5052101026413093,</t>
  </si>
  <si>
    <t>TLH-69</t>
  </si>
  <si>
    <t>5052101029413093,</t>
  </si>
  <si>
    <t>TLH-71</t>
  </si>
  <si>
    <t>5052101022413093,</t>
  </si>
  <si>
    <t>TLH-73</t>
  </si>
  <si>
    <t>5052101028413093,</t>
  </si>
  <si>
    <t>TLH-76</t>
  </si>
  <si>
    <t>5052101018413093,</t>
  </si>
  <si>
    <t>TLH-79</t>
  </si>
  <si>
    <t>5052012030413093,</t>
  </si>
  <si>
    <t>TLH-80</t>
  </si>
  <si>
    <t>TLH-82</t>
  </si>
  <si>
    <t>MC-46</t>
  </si>
  <si>
    <t>SRC600C</t>
  </si>
  <si>
    <t>LFCNN35D8M2040617</t>
  </si>
  <si>
    <t>4034309 (HE351VE)</t>
  </si>
  <si>
    <t>LF9009</t>
  </si>
  <si>
    <t>FS1006</t>
  </si>
  <si>
    <t>P181056</t>
  </si>
  <si>
    <t>P181058</t>
  </si>
  <si>
    <t>1.1000.25VG.10.E.P</t>
  </si>
  <si>
    <t>Breather Filter</t>
  </si>
  <si>
    <t>A820401000079</t>
  </si>
  <si>
    <t>Main Boom Lift Cylinder</t>
  </si>
  <si>
    <t>A820401000080</t>
  </si>
  <si>
    <t>Boom Telescoping Cylinder</t>
  </si>
  <si>
    <t>A820401000085</t>
  </si>
  <si>
    <t>Outrigger Front Cylinder</t>
  </si>
  <si>
    <t>A820401000086</t>
  </si>
  <si>
    <t>Outrigger Rear Cylinder</t>
  </si>
  <si>
    <t>A820401000087</t>
  </si>
  <si>
    <t>26.5 R25 (E-3)</t>
  </si>
  <si>
    <t>Bosch T5 009</t>
  </si>
  <si>
    <t xml:space="preserve">Battery 12 V 180 Ah 1000 CCA </t>
  </si>
  <si>
    <t>MC-43</t>
  </si>
  <si>
    <t>SRC900C</t>
  </si>
  <si>
    <t>LFCNR55D4M2040047 and LFCNR55D3M2040041</t>
  </si>
  <si>
    <t>Injectors × 6</t>
  </si>
  <si>
    <t>FF5632</t>
  </si>
  <si>
    <t>1.1000.40VG.10.E.P</t>
  </si>
  <si>
    <t>A820401000189</t>
  </si>
  <si>
    <t>A820401000190</t>
  </si>
  <si>
    <t>A820401000195</t>
  </si>
  <si>
    <t>A820401000196</t>
  </si>
  <si>
    <t>A820401000197</t>
  </si>
  <si>
    <t>CAT 9X-9720</t>
  </si>
  <si>
    <t>Battery 12 V 200 Ah 1150 CCA</t>
  </si>
  <si>
    <t>MC-27</t>
  </si>
  <si>
    <t>LFCNR55D1M2040040</t>
  </si>
  <si>
    <t>MC-28</t>
  </si>
  <si>
    <t>LFCNR55D0M2040045</t>
  </si>
  <si>
    <t>MC-29</t>
  </si>
  <si>
    <t>LFCNR55DXM2040036</t>
  </si>
  <si>
    <t>MC-30</t>
  </si>
  <si>
    <t>LFCNR55D9M2040044</t>
  </si>
  <si>
    <t>MC-31</t>
  </si>
  <si>
    <t>LFCNR55D2M2040046</t>
  </si>
  <si>
    <t>MC-32</t>
  </si>
  <si>
    <t>LFCNR55D1M2040037</t>
  </si>
  <si>
    <t>MC-33</t>
  </si>
  <si>
    <t>LFCNR55D7M2040043</t>
  </si>
  <si>
    <t>MC-39</t>
  </si>
  <si>
    <t>LFCNR55D6M2040048</t>
  </si>
  <si>
    <t>MC-40</t>
  </si>
  <si>
    <t>LFCNR55D8M2040035</t>
  </si>
  <si>
    <t>MC-41</t>
  </si>
  <si>
    <t>LFCNR55D4M2040047</t>
  </si>
  <si>
    <t>MC-42</t>
  </si>
  <si>
    <t>LFCNR55D5M2040042</t>
  </si>
  <si>
    <t>SY300-C and SY306C-6W</t>
  </si>
  <si>
    <t>SYG5180THB and LFCDH64P4S1041539</t>
  </si>
  <si>
    <t>5579029 / 5406060</t>
  </si>
  <si>
    <t>Engine Overhaul/Rebuild Kit</t>
  </si>
  <si>
    <t>4046240 / 4046216HX (Holset HX40W)</t>
  </si>
  <si>
    <t>5413782 / 5406040</t>
  </si>
  <si>
    <t>5406048 / Bosch 0 445 120 278</t>
  </si>
  <si>
    <t>Injectors (set of 6)</t>
  </si>
  <si>
    <t>LF9009 / LF14000NN</t>
  </si>
  <si>
    <t>FS36231 / 5303400</t>
  </si>
  <si>
    <t>Fuel Filter Primary (Water Separator)</t>
  </si>
  <si>
    <t>FF63009</t>
  </si>
  <si>
    <t>60099510 / Donaldson P181126</t>
  </si>
  <si>
    <t> </t>
  </si>
  <si>
    <t>A820401000112</t>
  </si>
  <si>
    <t>Hydraulic Pump Cylinder – Drum/Agitator</t>
  </si>
  <si>
    <t>A820401000113</t>
  </si>
  <si>
    <t>Outrigger Cylinder (Front/Rear)</t>
  </si>
  <si>
    <t>A820401000096</t>
  </si>
  <si>
    <t>315/80 R22.5 (11.00R20 optional)</t>
  </si>
  <si>
    <t>Delkor 180E41</t>
  </si>
  <si>
    <t>Battery 12 V 180 Ah 1000 CCA</t>
  </si>
  <si>
    <t>SANY</t>
  </si>
  <si>
    <t>SY306C-6W</t>
  </si>
  <si>
    <t>LFCDH64P3S1041533</t>
  </si>
  <si>
    <t>612600900927 / 1000175566</t>
  </si>
  <si>
    <t>612601110408 (Holset HX50W)</t>
  </si>
  <si>
    <t>612600080730 (Bosch 0 445 120 236)</t>
  </si>
  <si>
    <t>1000424646 / 612600111569 (LF9080 cross)</t>
  </si>
  <si>
    <t>1000424648 (FS1280 cross)</t>
  </si>
  <si>
    <t>1000424650 (FF63009 cross)</t>
  </si>
  <si>
    <t>612600111120 (P181126)</t>
  </si>
  <si>
    <t>612600111121 (P181126-002)</t>
  </si>
  <si>
    <t>130288000342A / Allison 29539579</t>
  </si>
  <si>
    <t>A820401000115</t>
  </si>
  <si>
    <t>Hydraulic Pump Cylinder (Drum Tilt)</t>
  </si>
  <si>
    <t>A820401000116</t>
  </si>
  <si>
    <t>Hydraulic Pump Cylinder (Charge)</t>
  </si>
  <si>
    <t>Steering / Lift Cylinder</t>
  </si>
  <si>
    <t>Steering / Tilt Cylinder</t>
  </si>
  <si>
    <t>Yuasa SMF150</t>
  </si>
  <si>
    <t>Battery 12 V 150 Ah 900 CCA</t>
  </si>
  <si>
    <t>LFCDH64P7S1041535</t>
  </si>
  <si>
    <t>LFCDH64P9S1041536</t>
  </si>
  <si>
    <t>LFCDH64P0S1041537</t>
  </si>
  <si>
    <t>LFCDH64P0S1041538</t>
  </si>
  <si>
    <t>LFCDH64P0S1041539</t>
  </si>
  <si>
    <t>SAC1100S</t>
  </si>
  <si>
    <t>LFCNRG8P2M2040011</t>
  </si>
  <si>
    <t>A460 030 00 50 / A460 030 01 50</t>
  </si>
  <si>
    <t>A460 090 09 80 (S410)</t>
  </si>
  <si>
    <t>A460 010 03 20 / A460 010 02 20</t>
  </si>
  <si>
    <t>A460 017 03 21 (Bosch 0 445 120 236)</t>
  </si>
  <si>
    <t>A460 030 05 01</t>
  </si>
  <si>
    <t>A460 050 07 01</t>
  </si>
  <si>
    <t>A460 180 00 09 / Fleetguard LF17511</t>
  </si>
  <si>
    <t>A000 090 29 51 / FS19914</t>
  </si>
  <si>
    <t>A000 090 37 51 / FF63009</t>
  </si>
  <si>
    <t>A000 094 42 04 / Donaldson P182052</t>
  </si>
  <si>
    <t>A000 094 43 04 / P182052-002</t>
  </si>
  <si>
    <t>ZF 0501.209.953 / 130288000342A</t>
  </si>
  <si>
    <t>A820401000095 / A820401000096</t>
  </si>
  <si>
    <t>385/95 R25 (14.00 R25)</t>
  </si>
  <si>
    <t>Varta Promotive Blue 200</t>
  </si>
  <si>
    <t xml:space="preserve">12 V 200 Ah 1150 CCA </t>
  </si>
  <si>
    <t>LFCNRG8P2M2040014</t>
  </si>
  <si>
    <t>LFCNRG8P2M2040016</t>
  </si>
  <si>
    <t>LFCNRG8P2M2040017</t>
  </si>
  <si>
    <t>LFCNRG8P2M2040018</t>
  </si>
  <si>
    <t>REQUEST FOR QUOTE (RFQ)</t>
  </si>
  <si>
    <t>CUSTOMER</t>
  </si>
  <si>
    <t>PHONE NUMBER:</t>
  </si>
  <si>
    <t>EMAIL ADDRESS:</t>
  </si>
  <si>
    <t>BILLING ADDRESS:</t>
  </si>
  <si>
    <t>SERIAL NUM</t>
  </si>
  <si>
    <t>HOURS</t>
  </si>
  <si>
    <t>SHIPPING ADDRESS:</t>
  </si>
  <si>
    <t>PO NUMBER</t>
  </si>
  <si>
    <t>PRICE / UNIT</t>
  </si>
  <si>
    <t>TOTAL</t>
  </si>
  <si>
    <t>Subtotal</t>
  </si>
  <si>
    <t>Please quote all parts and quantities included on this form.</t>
  </si>
  <si>
    <t>Shipping</t>
  </si>
  <si>
    <t>Customs/BrokerFee</t>
  </si>
  <si>
    <t>Total</t>
  </si>
  <si>
    <t xml:space="preserve">2808 5th Street, </t>
  </si>
  <si>
    <t>GST</t>
  </si>
  <si>
    <t>Nisku AB  T9E 0H1</t>
  </si>
  <si>
    <t>PST / QST</t>
  </si>
  <si>
    <t>Grand Total</t>
  </si>
  <si>
    <t>CUSTOMER PARTS QUOTE</t>
  </si>
  <si>
    <t>YEAR:</t>
  </si>
  <si>
    <t>UNIT #:</t>
  </si>
  <si>
    <t>MAKE:</t>
  </si>
  <si>
    <t>MODEL:</t>
  </si>
  <si>
    <t>SERIAL NUM:</t>
  </si>
  <si>
    <t>HOURS:</t>
  </si>
  <si>
    <t>PO NUMBER:</t>
  </si>
  <si>
    <t>OEM MSRP / UNIT</t>
  </si>
  <si>
    <t>GQP PRICE / UNIT</t>
  </si>
  <si>
    <t>SUBTOTAL</t>
  </si>
  <si>
    <t>SHIPPING</t>
  </si>
  <si>
    <t>OEM MSRP :</t>
  </si>
  <si>
    <t>CUSTOMS/BROKER FEE</t>
  </si>
  <si>
    <t>GQP :</t>
  </si>
  <si>
    <t xml:space="preserve">TOTAL  </t>
  </si>
  <si>
    <t>GQP SAVINGS :</t>
  </si>
  <si>
    <t>GST EXEMPT</t>
  </si>
  <si>
    <t>GRAND TOTAL</t>
  </si>
  <si>
    <t>CUSTOMER GST #</t>
  </si>
  <si>
    <t>CREDIT CARD FEE</t>
  </si>
  <si>
    <t>Credit Card Payment Subject to 2.5% Processing Fee. Quote valid for 14 days, shipping subject to delays in supply chain.</t>
  </si>
  <si>
    <t>Total Due</t>
  </si>
  <si>
    <t>CUSTOMER SERVICE QUOTE</t>
  </si>
  <si>
    <t>Parts Subtotal</t>
  </si>
  <si>
    <t>SERVICE</t>
  </si>
  <si>
    <t>DESCRIPTION OF WORK TO BE COMPLETED</t>
  </si>
  <si>
    <t>Labour Hours</t>
  </si>
  <si>
    <t>Industry Rate</t>
  </si>
  <si>
    <t>Global Rate</t>
  </si>
  <si>
    <t>SUBLET WORK / MISC</t>
  </si>
  <si>
    <t>Service Subtotal</t>
  </si>
  <si>
    <t>Shop Supplies</t>
  </si>
  <si>
    <t>GLOBAL SAVINGS :</t>
  </si>
  <si>
    <t>Customs/Broker Fee</t>
  </si>
  <si>
    <t>TOTAL SAVINGS :</t>
  </si>
  <si>
    <t>Sub Total</t>
  </si>
  <si>
    <t>Quote valid for 14 days, shipping subject to delays in supply chain. Labour rate subject to change. Labour times quoted for repairs are estimates only, actual repair times subject to change, any changes will be communicated and agreed to by both the customer and Global Wholesale Machinery Inc.
Credit Card Payment Subject to 2.5% Processing Fee.</t>
  </si>
  <si>
    <t>CUST GST #</t>
  </si>
  <si>
    <t>Credit Card Fee</t>
  </si>
  <si>
    <t>Articulated Dump Truck</t>
  </si>
  <si>
    <t>Backhoe Loader</t>
  </si>
  <si>
    <t>Hydraulic Excavator</t>
  </si>
  <si>
    <t>EXC-46 - UC</t>
  </si>
  <si>
    <t>WAP00233 - UC</t>
  </si>
  <si>
    <t>390DL - UC</t>
  </si>
  <si>
    <t>Forklift</t>
  </si>
  <si>
    <t>Genset</t>
  </si>
  <si>
    <t>Skid Steer Loader</t>
  </si>
  <si>
    <t>Telehandler</t>
  </si>
  <si>
    <t>Crawler Dozer (Bulldozer)</t>
  </si>
  <si>
    <t>Excavator</t>
  </si>
  <si>
    <t>Wheel Loader</t>
  </si>
  <si>
    <t>Agricultural Tractor</t>
  </si>
  <si>
    <t>All-Terrain Crane</t>
  </si>
  <si>
    <t>Truck Crane</t>
  </si>
  <si>
    <t>FL-33 - Part 2</t>
  </si>
  <si>
    <t>185111932L3G05029 - Part 2</t>
  </si>
  <si>
    <t>FD30 - Part 2</t>
  </si>
  <si>
    <t>185111938L3G03026 - Part 2</t>
  </si>
  <si>
    <t>FL-32 - Part 2</t>
  </si>
  <si>
    <t>FL-31 - Part 2</t>
  </si>
  <si>
    <t>18511193XL3D03020 - Part 2</t>
  </si>
  <si>
    <t>Rough Terrain Crane</t>
  </si>
  <si>
    <t>Mobile Crane</t>
  </si>
  <si>
    <t>Concrete Mixer 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</si>
</sst>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_-&quot;$&quot;* #,##0.00_-;\-&quot;$&quot;* #,##0.00_-;_-&quot;$&quot;* &quot;-&quot;??_-;_-@_-"/>
    <numFmt numFmtId="165" formatCode="[$-F800]dddd\,\ mmmm\ dd\,\ yyyy"/>
    <numFmt numFmtId="166" formatCode="[$-409]mmmm\ d\,\ yyyy;@"/>
    <numFmt numFmtId="167" formatCode="0;\-0;;@"/>
    <numFmt numFmtId="168" formatCode="&quot;$&quot;#,##0.00"/>
  </numFmts>
  <fonts count="87">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2"/>
      <color theme="1"/>
      <name val="Calibri"/>
      <family val="2"/>
    </font>
    <font>
      <b/>
      <sz val="28"/>
      <color theme="1"/>
      <name val="Bahnschrift SemiCondensed"/>
      <family val="2"/>
    </font>
    <font>
      <b/>
      <sz val="28"/>
      <color theme="1"/>
      <name val="Aptos Narrow"/>
      <family val="2"/>
      <scheme val="minor"/>
    </font>
    <font>
      <sz val="11"/>
      <color theme="1"/>
      <name val="Bahnschrift SemiCondensed"/>
      <family val="2"/>
    </font>
    <font>
      <u/>
      <sz val="11"/>
      <color theme="10"/>
      <name val="Aptos Narrow"/>
      <family val="2"/>
      <scheme val="minor"/>
    </font>
    <font>
      <b/>
      <sz val="11"/>
      <color theme="1"/>
      <name val="Bahnschrift SemiCondensed"/>
      <family val="2"/>
    </font>
    <font>
      <sz val="11"/>
      <name val="Calibri"/>
      <family val="2"/>
    </font>
    <font>
      <sz val="11"/>
      <name val="Aptos Narrow"/>
      <family val="2"/>
      <scheme val="minor"/>
    </font>
    <font>
      <b/>
      <sz val="9"/>
      <color theme="1"/>
      <name val="Arial Nova Cond"/>
      <family val="2"/>
    </font>
    <font>
      <sz val="11"/>
      <color theme="1"/>
      <name val="Arial Nova Cond"/>
      <family val="2"/>
    </font>
    <font>
      <sz val="9"/>
      <color theme="1"/>
      <name val="Arial Nova Cond"/>
      <family val="2"/>
    </font>
    <font>
      <sz val="10"/>
      <color theme="1"/>
      <name val="Arial Nova Cond"/>
      <family val="2"/>
    </font>
    <font>
      <sz val="10"/>
      <name val="Arial Nova Cond"/>
      <family val="2"/>
    </font>
    <font>
      <b/>
      <sz val="12"/>
      <color theme="1"/>
      <name val="Arial Nova Cond"/>
      <family val="2"/>
    </font>
    <font>
      <b/>
      <sz val="11"/>
      <color theme="0"/>
      <name val="Arial Nova Cond"/>
      <family val="2"/>
    </font>
    <font>
      <b/>
      <sz val="11"/>
      <color theme="1"/>
      <name val="Arial Nova Cond"/>
      <family val="2"/>
    </font>
    <font>
      <b/>
      <sz val="10"/>
      <color theme="1"/>
      <name val="Arial Nova Cond"/>
      <family val="2"/>
    </font>
    <font>
      <b/>
      <sz val="12"/>
      <name val="Calibri"/>
      <family val="2"/>
    </font>
    <font>
      <b/>
      <sz val="11"/>
      <color rgb="FFFF0000"/>
      <name val="Arial Nova Cond"/>
      <family val="2"/>
    </font>
    <font>
      <b/>
      <sz val="11"/>
      <name val="Calibri"/>
      <family val="2"/>
    </font>
    <font>
      <sz val="11"/>
      <name val="Arial Nova Cond"/>
      <family val="2"/>
    </font>
    <font>
      <b/>
      <sz val="26"/>
      <color theme="1"/>
      <name val="Bahnschrift SemiCondensed"/>
      <family val="2"/>
    </font>
    <font>
      <b/>
      <sz val="10"/>
      <color theme="0"/>
      <name val="Arial Nova Cond"/>
      <family val="2"/>
    </font>
    <font>
      <b/>
      <sz val="8"/>
      <color theme="1"/>
      <name val="Arial Nova Cond"/>
      <family val="2"/>
    </font>
    <font>
      <sz val="10"/>
      <color theme="1"/>
      <name val="Aptos Narrow"/>
      <family val="2"/>
      <scheme val="minor"/>
    </font>
    <font>
      <b/>
      <sz val="16"/>
      <name val="Calibri"/>
      <family val="2"/>
    </font>
    <font>
      <b/>
      <sz val="10"/>
      <name val="Calibri"/>
      <family val="2"/>
    </font>
    <font>
      <b/>
      <sz val="18"/>
      <name val="Calibri"/>
      <family val="2"/>
    </font>
    <font>
      <b/>
      <sz val="14"/>
      <name val="Calibri"/>
      <family val="2"/>
    </font>
    <font>
      <sz val="10"/>
      <name val="Calibri"/>
      <family val="2"/>
    </font>
    <font>
      <sz val="11"/>
      <color theme="10"/>
      <name val="Calibri"/>
      <family val="2"/>
    </font>
    <font>
      <sz val="9"/>
      <name val="Arial Nova Cond"/>
      <family val="2"/>
    </font>
    <font>
      <sz val="8"/>
      <name val="Aptos Narrow"/>
      <family val="2"/>
      <scheme val="minor"/>
    </font>
    <font>
      <sz val="8"/>
      <name val="Arial Nova Cond"/>
      <family val="2"/>
    </font>
    <font>
      <sz val="8"/>
      <color theme="1"/>
      <name val="Arial Nova Cond"/>
      <family val="2"/>
    </font>
    <font>
      <b/>
      <sz val="11"/>
      <color theme="0"/>
      <name val="Calibri"/>
      <family val="2"/>
    </font>
    <font>
      <b/>
      <sz val="12"/>
      <color theme="0"/>
      <name val="Calibri"/>
      <family val="2"/>
    </font>
    <font>
      <b/>
      <sz val="18"/>
      <color theme="0"/>
      <name val="Calibri"/>
      <family val="2"/>
    </font>
    <font>
      <b/>
      <sz val="16"/>
      <color theme="0"/>
      <name val="Calibri"/>
      <family val="2"/>
    </font>
    <font>
      <b/>
      <sz val="10"/>
      <color theme="0"/>
      <name val="Calibri"/>
      <family val="2"/>
    </font>
    <font>
      <sz val="11"/>
      <color theme="0"/>
      <name val="Calibri"/>
      <family val="2"/>
    </font>
    <font>
      <b/>
      <sz val="10"/>
      <name val="Arial Nova Cond"/>
      <family val="2"/>
    </font>
    <font>
      <b/>
      <sz val="10"/>
      <color rgb="FFFF0000"/>
      <name val="Calibri"/>
      <family val="2"/>
    </font>
    <font>
      <b/>
      <sz val="10"/>
      <color theme="6" tint="0.39997558519241921"/>
      <name val="Calibri"/>
      <family val="2"/>
    </font>
    <font>
      <b/>
      <sz val="8"/>
      <color theme="0"/>
      <name val="Calibri"/>
      <family val="2"/>
    </font>
    <font>
      <b/>
      <sz val="11"/>
      <color theme="2"/>
      <name val="Calibri"/>
      <family val="2"/>
    </font>
    <font>
      <sz val="10"/>
      <color theme="0"/>
      <name val="Arial Nova Cond"/>
      <family val="2"/>
    </font>
    <font>
      <b/>
      <u/>
      <sz val="11"/>
      <color theme="1"/>
      <name val="Aptos Narrow"/>
      <family val="2"/>
      <scheme val="minor"/>
    </font>
    <font>
      <b/>
      <sz val="11"/>
      <color rgb="FFFF0000"/>
      <name val="Aptos Narrow"/>
      <family val="2"/>
      <scheme val="minor"/>
    </font>
    <font>
      <sz val="12"/>
      <color rgb="FF777777"/>
      <name val="Arial"/>
      <family val="2"/>
    </font>
    <font>
      <sz val="11"/>
      <color rgb="FF000000"/>
      <name val="Calibri"/>
      <family val="2"/>
    </font>
    <font>
      <sz val="12"/>
      <color rgb="FF212529"/>
      <name val="Calibri"/>
      <family val="2"/>
    </font>
    <font>
      <sz val="12"/>
      <color rgb="FF212529"/>
      <name val="Avenir"/>
      <charset val="1"/>
    </font>
    <font>
      <sz val="11"/>
      <color rgb="FF000000"/>
      <name val="Calibri"/>
      <charset val="1"/>
    </font>
    <font>
      <sz val="11"/>
      <color rgb="FF000000"/>
      <name val="Arial Nova Cond"/>
      <family val="2"/>
    </font>
    <font>
      <sz val="11"/>
      <color rgb="FF242424"/>
      <name val="Aptos Narrow"/>
      <charset val="1"/>
    </font>
    <font>
      <sz val="11"/>
      <color theme="1"/>
      <name val="Calibri"/>
    </font>
    <font>
      <b/>
      <sz val="12"/>
      <color theme="0"/>
      <name val="Calibri"/>
    </font>
    <font>
      <b/>
      <sz val="11"/>
      <color theme="1"/>
      <name val="Calibri"/>
    </font>
    <font>
      <b/>
      <sz val="16"/>
      <name val="Calibri"/>
    </font>
    <font>
      <sz val="11"/>
      <name val="Calibri"/>
    </font>
    <font>
      <b/>
      <sz val="11"/>
      <name val="Calibri"/>
    </font>
    <font>
      <b/>
      <sz val="12"/>
      <name val="Calibri"/>
    </font>
    <font>
      <sz val="11"/>
      <color theme="10"/>
      <name val="Calibri"/>
    </font>
    <font>
      <b/>
      <sz val="11"/>
      <color theme="0"/>
      <name val="Calibri"/>
    </font>
    <font>
      <b/>
      <sz val="12"/>
      <color theme="1"/>
      <name val="Calibri"/>
    </font>
    <font>
      <sz val="11"/>
      <color theme="0"/>
      <name val="Calibri"/>
    </font>
    <font>
      <b/>
      <sz val="18"/>
      <color theme="0"/>
      <name val="Calibri"/>
    </font>
    <font>
      <b/>
      <sz val="18"/>
      <name val="Calibri"/>
    </font>
    <font>
      <b/>
      <sz val="16"/>
      <color theme="0"/>
      <name val="Calibri"/>
    </font>
    <font>
      <b/>
      <sz val="10"/>
      <name val="Calibri"/>
    </font>
    <font>
      <b/>
      <sz val="14"/>
      <name val="Calibri"/>
    </font>
    <font>
      <b/>
      <sz val="10"/>
      <color theme="0"/>
      <name val="Calibri"/>
    </font>
    <font>
      <sz val="10"/>
      <name val="Calibri"/>
    </font>
    <font>
      <b/>
      <sz val="8"/>
      <color theme="0"/>
      <name val="Calibri"/>
    </font>
    <font>
      <b/>
      <sz val="10"/>
      <color rgb="FFFF0000"/>
      <name val="Calibri"/>
    </font>
    <font>
      <b/>
      <sz val="10"/>
      <color theme="6" tint="0.39997558519241921"/>
      <name val="Calibri"/>
    </font>
    <font>
      <sz val="12"/>
      <color rgb="FF777777"/>
      <name val="Arial"/>
    </font>
    <font>
      <sz val="11"/>
      <color rgb="FF000000"/>
      <name val="Calibri"/>
    </font>
    <font>
      <b/>
      <sz val="11"/>
      <color theme="2"/>
      <name val="Calibri"/>
    </font>
    <font>
      <sz val="11"/>
      <color rgb="FF000000"/>
      <name val="Aptos Narrow"/>
      <family val="2"/>
    </font>
    <font>
      <sz val="11"/>
      <color rgb="FF333333"/>
      <name val="Arial"/>
      <charset val="1"/>
    </font>
  </fonts>
  <fills count="16">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1" tint="0.14999847407452621"/>
        <bgColor indexed="64"/>
      </patternFill>
    </fill>
    <fill>
      <patternFill patternType="solid">
        <fgColor theme="2" tint="-0.749992370372631"/>
        <bgColor indexed="64"/>
      </patternFill>
    </fill>
    <fill>
      <patternFill patternType="solid">
        <fgColor theme="5" tint="0.79998168889431442"/>
        <bgColor indexed="64"/>
      </patternFill>
    </fill>
    <fill>
      <patternFill patternType="gray0625">
        <fgColor theme="2" tint="-9.9948118533890809E-2"/>
        <bgColor indexed="65"/>
      </patternFill>
    </fill>
    <fill>
      <patternFill patternType="solid">
        <fgColor theme="6" tint="0.79998168889431442"/>
        <bgColor indexed="64"/>
      </patternFill>
    </fill>
    <fill>
      <patternFill patternType="solid">
        <fgColor theme="4" tint="0.59999389629810485"/>
        <bgColor indexed="64"/>
      </patternFill>
    </fill>
    <fill>
      <patternFill patternType="solid">
        <fgColor rgb="FFE8E8E8"/>
        <bgColor rgb="FF000000"/>
      </patternFill>
    </fill>
    <fill>
      <patternFill patternType="solid">
        <fgColor rgb="FFD9E1F2"/>
        <bgColor rgb="FF000000"/>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bottom style="thin">
        <color theme="0"/>
      </bottom>
      <diagonal/>
    </border>
    <border>
      <left style="thin">
        <color indexed="64"/>
      </left>
      <right/>
      <top/>
      <bottom style="medium">
        <color indexed="64"/>
      </bottom>
      <diagonal/>
    </border>
    <border>
      <left/>
      <right style="thin">
        <color indexed="64"/>
      </right>
      <top/>
      <bottom style="medium">
        <color indexed="64"/>
      </bottom>
      <diagonal/>
    </border>
    <border>
      <left style="thin">
        <color theme="0"/>
      </left>
      <right/>
      <top style="thin">
        <color theme="0"/>
      </top>
      <bottom style="thin">
        <color theme="0"/>
      </bottom>
      <diagonal/>
    </border>
    <border>
      <left style="thin">
        <color theme="0"/>
      </left>
      <right style="thin">
        <color theme="0"/>
      </right>
      <top/>
      <bottom style="thin">
        <color indexed="64"/>
      </bottom>
      <diagonal/>
    </border>
    <border>
      <left style="thin">
        <color theme="0"/>
      </left>
      <right/>
      <top style="thin">
        <color theme="0"/>
      </top>
      <bottom/>
      <diagonal/>
    </border>
    <border>
      <left style="thin">
        <color theme="0"/>
      </left>
      <right/>
      <top/>
      <bottom style="thin">
        <color indexed="64"/>
      </bottom>
      <diagonal/>
    </border>
    <border>
      <left style="thin">
        <color theme="0"/>
      </left>
      <right/>
      <top style="thin">
        <color indexed="64"/>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right style="thin">
        <color theme="0"/>
      </right>
      <top style="thin">
        <color indexed="64"/>
      </top>
      <bottom style="thin">
        <color theme="0"/>
      </bottom>
      <diagonal/>
    </border>
    <border>
      <left/>
      <right style="thin">
        <color theme="0"/>
      </right>
      <top/>
      <bottom style="thin">
        <color theme="0"/>
      </bottom>
      <diagonal/>
    </border>
    <border>
      <left/>
      <right style="thin">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style="thin">
        <color indexed="64"/>
      </bottom>
      <diagonal/>
    </border>
    <border>
      <left style="thin">
        <color theme="0"/>
      </left>
      <right style="thin">
        <color auto="1"/>
      </right>
      <top style="thin">
        <color indexed="64"/>
      </top>
      <bottom style="thin">
        <color theme="0"/>
      </bottom>
      <diagonal/>
    </border>
    <border>
      <left/>
      <right/>
      <top/>
      <bottom style="thin">
        <color theme="0"/>
      </bottom>
      <diagonal/>
    </border>
    <border>
      <left/>
      <right style="thin">
        <color theme="0"/>
      </right>
      <top style="thin">
        <color indexed="64"/>
      </top>
      <bottom/>
      <diagonal/>
    </border>
    <border>
      <left/>
      <right style="thin">
        <color theme="0"/>
      </right>
      <top/>
      <bottom/>
      <diagonal/>
    </border>
    <border>
      <left style="thin">
        <color indexed="64"/>
      </left>
      <right/>
      <top/>
      <bottom style="thin">
        <color theme="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0"/>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right style="thin">
        <color indexed="64"/>
      </right>
      <top/>
      <bottom style="thin">
        <color theme="0"/>
      </bottom>
      <diagonal/>
    </border>
    <border>
      <left style="thin">
        <color theme="0"/>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style="thin">
        <color indexed="64"/>
      </left>
      <right/>
      <top style="thin">
        <color theme="0"/>
      </top>
      <bottom style="thin">
        <color theme="0"/>
      </bottom>
      <diagonal/>
    </border>
    <border>
      <left/>
      <right/>
      <top style="thin">
        <color theme="0"/>
      </top>
      <bottom style="thin">
        <color theme="0"/>
      </bottom>
      <diagonal/>
    </border>
    <border>
      <left style="thin">
        <color theme="0"/>
      </left>
      <right/>
      <top style="thin">
        <color indexed="64"/>
      </top>
      <bottom/>
      <diagonal/>
    </border>
    <border>
      <left/>
      <right/>
      <top style="medium">
        <color indexed="64"/>
      </top>
      <bottom style="thin">
        <color indexed="64"/>
      </bottom>
      <diagonal/>
    </border>
    <border>
      <left style="thin">
        <color indexed="64"/>
      </left>
      <right style="thin">
        <color indexed="64"/>
      </right>
      <top style="thin">
        <color theme="0"/>
      </top>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right/>
      <top style="thin">
        <color theme="0"/>
      </top>
      <bottom/>
      <diagonal/>
    </border>
    <border>
      <left style="thick">
        <color auto="1"/>
      </left>
      <right style="thin">
        <color indexed="64"/>
      </right>
      <top style="thin">
        <color theme="0"/>
      </top>
      <bottom style="thin">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thin">
        <color indexed="64"/>
      </bottom>
      <diagonal/>
    </border>
    <border>
      <left/>
      <right style="thin">
        <color indexed="64"/>
      </right>
      <top style="thin">
        <color theme="0"/>
      </top>
      <bottom/>
      <diagonal/>
    </border>
    <border>
      <left style="thin">
        <color theme="0"/>
      </left>
      <right/>
      <top/>
      <bottom/>
      <diagonal/>
    </border>
    <border>
      <left style="thick">
        <color indexed="64"/>
      </left>
      <right style="thin">
        <color indexed="64"/>
      </right>
      <top style="thin">
        <color rgb="FFFFFFFF"/>
      </top>
      <bottom style="thin">
        <color indexed="64"/>
      </bottom>
      <diagonal/>
    </border>
    <border>
      <left style="hair">
        <color indexed="64"/>
      </left>
      <right style="hair">
        <color indexed="64"/>
      </right>
      <top style="hair">
        <color indexed="64"/>
      </top>
      <bottom style="hair">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cellStyleXfs>
  <cellXfs count="784">
    <xf numFmtId="0" fontId="0" fillId="0" borderId="0" xfId="0"/>
    <xf numFmtId="0" fontId="3" fillId="3" borderId="1" xfId="0" applyFont="1" applyFill="1" applyBorder="1" applyAlignment="1" applyProtection="1">
      <alignment horizontal="left"/>
      <protection locked="0"/>
    </xf>
    <xf numFmtId="0" fontId="3" fillId="0" borderId="2" xfId="0" applyFont="1" applyBorder="1" applyAlignment="1" applyProtection="1">
      <alignment horizontal="left"/>
      <protection locked="0"/>
    </xf>
    <xf numFmtId="0" fontId="3" fillId="0" borderId="1" xfId="0" applyFont="1" applyBorder="1" applyAlignment="1" applyProtection="1">
      <alignment horizontal="left"/>
      <protection locked="0"/>
    </xf>
    <xf numFmtId="167" fontId="17" fillId="0" borderId="1" xfId="3" applyNumberFormat="1" applyFont="1" applyFill="1" applyBorder="1" applyAlignment="1" applyProtection="1">
      <alignment horizontal="left"/>
    </xf>
    <xf numFmtId="0" fontId="16" fillId="0" borderId="1" xfId="0" applyFont="1" applyBorder="1" applyAlignment="1" applyProtection="1">
      <alignment horizontal="left"/>
      <protection locked="0"/>
    </xf>
    <xf numFmtId="44" fontId="14" fillId="0" borderId="2" xfId="1" applyFont="1" applyBorder="1" applyProtection="1"/>
    <xf numFmtId="44" fontId="14" fillId="3" borderId="1" xfId="1" applyFont="1" applyFill="1" applyBorder="1" applyProtection="1">
      <protection locked="0"/>
    </xf>
    <xf numFmtId="44" fontId="16" fillId="0" borderId="2" xfId="1" applyFont="1" applyBorder="1" applyProtection="1"/>
    <xf numFmtId="44" fontId="16" fillId="3" borderId="2" xfId="1" applyFont="1" applyFill="1" applyBorder="1" applyProtection="1"/>
    <xf numFmtId="44" fontId="16" fillId="0" borderId="2" xfId="1" applyFont="1" applyBorder="1" applyAlignment="1" applyProtection="1">
      <alignment horizontal="center"/>
    </xf>
    <xf numFmtId="44" fontId="20" fillId="2" borderId="9" xfId="1" applyFont="1" applyFill="1" applyBorder="1" applyAlignment="1" applyProtection="1">
      <alignment horizontal="center"/>
    </xf>
    <xf numFmtId="44" fontId="20" fillId="2" borderId="7" xfId="1" applyFont="1" applyFill="1" applyBorder="1" applyAlignment="1" applyProtection="1">
      <alignment horizontal="center"/>
    </xf>
    <xf numFmtId="44" fontId="21" fillId="3" borderId="2" xfId="1" applyFont="1" applyFill="1" applyBorder="1" applyAlignment="1" applyProtection="1">
      <alignment horizontal="center"/>
    </xf>
    <xf numFmtId="44" fontId="16" fillId="0" borderId="2" xfId="1" applyFont="1" applyFill="1" applyBorder="1" applyProtection="1">
      <protection locked="0"/>
    </xf>
    <xf numFmtId="44" fontId="16" fillId="0" borderId="12" xfId="1" applyFont="1" applyBorder="1" applyAlignment="1" applyProtection="1">
      <alignment horizontal="center"/>
      <protection locked="0"/>
    </xf>
    <xf numFmtId="44" fontId="14" fillId="0" borderId="1" xfId="1" applyFont="1" applyBorder="1" applyProtection="1"/>
    <xf numFmtId="44" fontId="16" fillId="3" borderId="1" xfId="1" applyFont="1" applyFill="1" applyBorder="1" applyProtection="1">
      <protection locked="0"/>
    </xf>
    <xf numFmtId="44" fontId="16" fillId="0" borderId="1" xfId="1" applyFont="1" applyBorder="1" applyProtection="1"/>
    <xf numFmtId="0" fontId="3" fillId="3" borderId="5" xfId="0" applyFont="1" applyFill="1" applyBorder="1" applyAlignment="1" applyProtection="1">
      <alignment horizontal="left"/>
      <protection locked="0"/>
    </xf>
    <xf numFmtId="0" fontId="3" fillId="0" borderId="5" xfId="0" applyFont="1" applyBorder="1" applyAlignment="1" applyProtection="1">
      <alignment horizontal="left"/>
      <protection locked="0"/>
    </xf>
    <xf numFmtId="0" fontId="33" fillId="3" borderId="1" xfId="0" applyFont="1" applyFill="1" applyBorder="1" applyAlignment="1" applyProtection="1">
      <alignment horizontal="center" vertical="center"/>
      <protection locked="0"/>
    </xf>
    <xf numFmtId="44" fontId="11" fillId="0" borderId="2" xfId="1" applyFont="1" applyFill="1" applyBorder="1" applyProtection="1">
      <protection locked="0"/>
    </xf>
    <xf numFmtId="44" fontId="11" fillId="0" borderId="2" xfId="1" applyFont="1" applyFill="1" applyBorder="1" applyProtection="1"/>
    <xf numFmtId="44" fontId="11" fillId="0" borderId="10" xfId="1" applyFont="1" applyFill="1" applyBorder="1" applyProtection="1"/>
    <xf numFmtId="44" fontId="11" fillId="5" borderId="17" xfId="1" applyFont="1" applyFill="1" applyBorder="1" applyProtection="1"/>
    <xf numFmtId="9" fontId="11" fillId="0" borderId="5" xfId="2" applyFont="1" applyBorder="1" applyProtection="1">
      <protection locked="0"/>
    </xf>
    <xf numFmtId="44" fontId="11" fillId="0" borderId="1" xfId="1" applyFont="1" applyFill="1" applyBorder="1" applyProtection="1">
      <protection locked="0"/>
    </xf>
    <xf numFmtId="44" fontId="11" fillId="0" borderId="1" xfId="1" applyFont="1" applyFill="1" applyBorder="1" applyProtection="1"/>
    <xf numFmtId="44" fontId="11" fillId="3" borderId="1" xfId="1" applyFont="1" applyFill="1" applyBorder="1" applyProtection="1">
      <protection locked="0"/>
    </xf>
    <xf numFmtId="9" fontId="11" fillId="3" borderId="5" xfId="2" applyFont="1" applyFill="1" applyBorder="1" applyProtection="1">
      <protection locked="0"/>
    </xf>
    <xf numFmtId="0" fontId="3" fillId="3" borderId="17" xfId="0" applyFont="1" applyFill="1" applyBorder="1" applyProtection="1">
      <protection locked="0"/>
    </xf>
    <xf numFmtId="0" fontId="9" fillId="3" borderId="17" xfId="3" applyFill="1" applyBorder="1" applyAlignment="1" applyProtection="1">
      <protection locked="0"/>
    </xf>
    <xf numFmtId="0" fontId="34" fillId="0" borderId="6" xfId="0" applyFont="1" applyBorder="1" applyAlignment="1" applyProtection="1">
      <alignment vertical="center"/>
      <protection locked="0"/>
    </xf>
    <xf numFmtId="0" fontId="24" fillId="0" borderId="0" xfId="0" applyFont="1" applyAlignment="1" applyProtection="1">
      <alignment vertical="center" wrapText="1"/>
      <protection locked="0"/>
    </xf>
    <xf numFmtId="0" fontId="3" fillId="3" borderId="0" xfId="0" applyFont="1" applyFill="1" applyProtection="1">
      <protection locked="0"/>
    </xf>
    <xf numFmtId="0" fontId="32" fillId="0" borderId="28" xfId="0" applyFont="1" applyBorder="1" applyAlignment="1" applyProtection="1">
      <alignment vertical="center"/>
      <protection locked="0"/>
    </xf>
    <xf numFmtId="0" fontId="32" fillId="0" borderId="11" xfId="0" applyFont="1" applyBorder="1" applyAlignment="1" applyProtection="1">
      <alignment vertical="center"/>
      <protection locked="0"/>
    </xf>
    <xf numFmtId="0" fontId="32" fillId="0" borderId="12" xfId="0" applyFont="1" applyBorder="1" applyAlignment="1" applyProtection="1">
      <alignment vertical="center"/>
      <protection locked="0"/>
    </xf>
    <xf numFmtId="0" fontId="3" fillId="1" borderId="0" xfId="0" applyFont="1" applyFill="1" applyProtection="1">
      <protection locked="0"/>
    </xf>
    <xf numFmtId="0" fontId="31" fillId="0" borderId="0" xfId="0" applyFont="1" applyAlignment="1" applyProtection="1">
      <alignment horizontal="center" vertical="center" wrapText="1"/>
      <protection locked="0"/>
    </xf>
    <xf numFmtId="10" fontId="11" fillId="0" borderId="0" xfId="2" applyNumberFormat="1" applyFont="1" applyBorder="1" applyProtection="1">
      <protection locked="0"/>
    </xf>
    <xf numFmtId="10" fontId="11" fillId="3" borderId="0" xfId="2" applyNumberFormat="1" applyFont="1" applyFill="1" applyBorder="1" applyProtection="1">
      <protection locked="0"/>
    </xf>
    <xf numFmtId="10" fontId="11" fillId="0" borderId="1" xfId="2" applyNumberFormat="1" applyFont="1" applyBorder="1" applyProtection="1"/>
    <xf numFmtId="1" fontId="35" fillId="3" borderId="5" xfId="3" applyNumberFormat="1" applyFont="1" applyFill="1" applyBorder="1" applyAlignment="1" applyProtection="1">
      <alignment horizontal="left"/>
      <protection locked="0"/>
    </xf>
    <xf numFmtId="0" fontId="11" fillId="3" borderId="5" xfId="3" applyFont="1" applyFill="1" applyBorder="1" applyAlignment="1" applyProtection="1">
      <alignment horizontal="left"/>
      <protection locked="0"/>
    </xf>
    <xf numFmtId="0" fontId="11" fillId="3" borderId="5" xfId="0" applyFont="1" applyFill="1" applyBorder="1" applyAlignment="1" applyProtection="1">
      <alignment horizontal="center"/>
      <protection locked="0"/>
    </xf>
    <xf numFmtId="166" fontId="3" fillId="3" borderId="10" xfId="0" applyNumberFormat="1" applyFont="1" applyFill="1" applyBorder="1" applyAlignment="1" applyProtection="1">
      <alignment horizontal="left"/>
      <protection locked="0"/>
    </xf>
    <xf numFmtId="0" fontId="11" fillId="3" borderId="10" xfId="0" applyFont="1" applyFill="1" applyBorder="1" applyAlignment="1" applyProtection="1">
      <alignment horizontal="center"/>
      <protection locked="0"/>
    </xf>
    <xf numFmtId="166" fontId="3" fillId="3" borderId="17" xfId="0" applyNumberFormat="1" applyFont="1" applyFill="1" applyBorder="1" applyProtection="1">
      <protection locked="0"/>
    </xf>
    <xf numFmtId="9" fontId="11" fillId="0" borderId="10" xfId="2" applyFont="1" applyBorder="1" applyProtection="1">
      <protection locked="0"/>
    </xf>
    <xf numFmtId="0" fontId="24" fillId="3" borderId="12" xfId="0" applyFont="1" applyFill="1" applyBorder="1" applyAlignment="1" applyProtection="1">
      <alignment horizontal="center" vertical="center" wrapText="1"/>
      <protection locked="0"/>
    </xf>
    <xf numFmtId="44" fontId="11" fillId="10" borderId="2" xfId="1" applyFont="1" applyFill="1" applyBorder="1" applyProtection="1"/>
    <xf numFmtId="44" fontId="11" fillId="10" borderId="10" xfId="1" applyFont="1" applyFill="1" applyBorder="1" applyProtection="1"/>
    <xf numFmtId="44" fontId="11" fillId="10" borderId="1" xfId="1" applyFont="1" applyFill="1" applyBorder="1" applyProtection="1"/>
    <xf numFmtId="10" fontId="11" fillId="10" borderId="1" xfId="2" applyNumberFormat="1" applyFont="1" applyFill="1" applyBorder="1" applyProtection="1"/>
    <xf numFmtId="44" fontId="11" fillId="6" borderId="17" xfId="1" applyFont="1" applyFill="1" applyBorder="1" applyProtection="1"/>
    <xf numFmtId="9" fontId="11" fillId="11" borderId="0" xfId="2" applyFont="1" applyFill="1" applyBorder="1" applyAlignment="1" applyProtection="1">
      <alignment horizontal="center"/>
    </xf>
    <xf numFmtId="44" fontId="20" fillId="0" borderId="21" xfId="1" applyFont="1" applyBorder="1" applyProtection="1"/>
    <xf numFmtId="0" fontId="24" fillId="3" borderId="34" xfId="0" applyFont="1" applyFill="1" applyBorder="1" applyAlignment="1" applyProtection="1">
      <alignment horizontal="center"/>
      <protection locked="0"/>
    </xf>
    <xf numFmtId="44" fontId="16" fillId="0" borderId="17" xfId="1" applyFont="1" applyBorder="1" applyProtection="1">
      <protection locked="0"/>
    </xf>
    <xf numFmtId="44" fontId="14" fillId="0" borderId="23" xfId="1" applyFont="1" applyBorder="1" applyProtection="1"/>
    <xf numFmtId="44" fontId="4" fillId="3" borderId="45" xfId="1" applyFont="1" applyFill="1" applyBorder="1" applyAlignment="1" applyProtection="1">
      <alignment horizontal="center" vertical="center"/>
      <protection locked="0"/>
    </xf>
    <xf numFmtId="10" fontId="5" fillId="3" borderId="45" xfId="2" applyNumberFormat="1" applyFont="1" applyFill="1" applyBorder="1" applyAlignment="1" applyProtection="1">
      <alignment horizontal="center" vertical="center"/>
      <protection locked="0"/>
    </xf>
    <xf numFmtId="0" fontId="9" fillId="6" borderId="0" xfId="3" applyFill="1" applyBorder="1" applyAlignment="1" applyProtection="1"/>
    <xf numFmtId="9" fontId="22" fillId="0" borderId="0" xfId="2" applyFont="1" applyFill="1" applyBorder="1" applyAlignment="1" applyProtection="1"/>
    <xf numFmtId="0" fontId="12" fillId="6" borderId="0" xfId="3" applyFont="1" applyFill="1" applyBorder="1" applyAlignment="1" applyProtection="1"/>
    <xf numFmtId="10" fontId="11" fillId="6" borderId="0" xfId="2" applyNumberFormat="1" applyFont="1" applyFill="1" applyBorder="1" applyProtection="1"/>
    <xf numFmtId="9" fontId="11" fillId="5" borderId="17" xfId="2" applyFont="1" applyFill="1" applyBorder="1" applyProtection="1"/>
    <xf numFmtId="0" fontId="0" fillId="0" borderId="0" xfId="0" applyProtection="1">
      <protection locked="0"/>
    </xf>
    <xf numFmtId="0" fontId="12" fillId="3" borderId="11" xfId="0" applyFont="1" applyFill="1" applyBorder="1" applyProtection="1">
      <protection locked="0"/>
    </xf>
    <xf numFmtId="0" fontId="29" fillId="0" borderId="0" xfId="0" applyFont="1" applyProtection="1">
      <protection locked="0"/>
    </xf>
    <xf numFmtId="0" fontId="38" fillId="0" borderId="26" xfId="0" applyFont="1" applyBorder="1" applyProtection="1">
      <protection locked="0"/>
    </xf>
    <xf numFmtId="0" fontId="37" fillId="0" borderId="26" xfId="0" applyFont="1" applyBorder="1" applyProtection="1">
      <protection locked="0"/>
    </xf>
    <xf numFmtId="44" fontId="46" fillId="0" borderId="26" xfId="1" applyFont="1" applyFill="1" applyBorder="1" applyAlignment="1" applyProtection="1">
      <protection locked="0"/>
    </xf>
    <xf numFmtId="0" fontId="15" fillId="3" borderId="11" xfId="0" applyFont="1" applyFill="1" applyBorder="1" applyAlignment="1" applyProtection="1">
      <alignment vertical="center" wrapText="1"/>
      <protection locked="0"/>
    </xf>
    <xf numFmtId="167" fontId="17" fillId="0" borderId="26" xfId="0" applyNumberFormat="1" applyFont="1" applyBorder="1" applyAlignment="1" applyProtection="1">
      <alignment horizontal="left"/>
      <protection locked="0"/>
    </xf>
    <xf numFmtId="44" fontId="11" fillId="12" borderId="1" xfId="1" applyFont="1" applyFill="1" applyBorder="1" applyProtection="1"/>
    <xf numFmtId="0" fontId="0" fillId="0" borderId="13" xfId="0" applyBorder="1" applyProtection="1">
      <protection locked="0"/>
    </xf>
    <xf numFmtId="0" fontId="0" fillId="0" borderId="8" xfId="0" applyBorder="1" applyProtection="1">
      <protection locked="0"/>
    </xf>
    <xf numFmtId="0" fontId="0" fillId="0" borderId="15"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2" borderId="16" xfId="0" applyFill="1" applyBorder="1" applyProtection="1">
      <protection locked="0"/>
    </xf>
    <xf numFmtId="0" fontId="0" fillId="2" borderId="0" xfId="0" applyFill="1" applyProtection="1">
      <protection locked="0"/>
    </xf>
    <xf numFmtId="0" fontId="7" fillId="2" borderId="0" xfId="0" applyFont="1" applyFill="1" applyAlignment="1" applyProtection="1">
      <alignment horizontal="center" wrapText="1"/>
      <protection locked="0"/>
    </xf>
    <xf numFmtId="44" fontId="14" fillId="0" borderId="2" xfId="1" applyFont="1" applyBorder="1" applyProtection="1">
      <protection locked="0"/>
    </xf>
    <xf numFmtId="165" fontId="2" fillId="0" borderId="0" xfId="0" applyNumberFormat="1" applyFont="1"/>
    <xf numFmtId="44" fontId="18" fillId="0" borderId="1" xfId="0" applyNumberFormat="1" applyFont="1" applyBorder="1"/>
    <xf numFmtId="0" fontId="18" fillId="0" borderId="1" xfId="0" applyFont="1" applyBorder="1"/>
    <xf numFmtId="0" fontId="14" fillId="0" borderId="1" xfId="0" applyFont="1" applyBorder="1"/>
    <xf numFmtId="0" fontId="16" fillId="0" borderId="1" xfId="0" applyFont="1" applyBorder="1"/>
    <xf numFmtId="44" fontId="14" fillId="0" borderId="1" xfId="0" applyNumberFormat="1" applyFont="1" applyBorder="1"/>
    <xf numFmtId="164" fontId="14" fillId="0" borderId="1" xfId="0" applyNumberFormat="1" applyFont="1" applyBorder="1"/>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167" fontId="14" fillId="0" borderId="2" xfId="0" applyNumberFormat="1" applyFont="1" applyBorder="1" applyAlignment="1">
      <alignment horizontal="left"/>
    </xf>
    <xf numFmtId="167" fontId="14" fillId="0" borderId="2" xfId="0" applyNumberFormat="1" applyFont="1" applyBorder="1" applyAlignment="1">
      <alignment horizontal="center"/>
    </xf>
    <xf numFmtId="167" fontId="16" fillId="0" borderId="2" xfId="0" applyNumberFormat="1" applyFont="1" applyBorder="1" applyAlignment="1">
      <alignment horizontal="left"/>
    </xf>
    <xf numFmtId="0" fontId="8" fillId="2" borderId="3" xfId="0" applyFont="1" applyFill="1" applyBorder="1"/>
    <xf numFmtId="0" fontId="8" fillId="2" borderId="4" xfId="0" applyFont="1" applyFill="1" applyBorder="1"/>
    <xf numFmtId="0" fontId="8" fillId="2" borderId="0" xfId="0" applyFont="1" applyFill="1"/>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3" fillId="3" borderId="1" xfId="0" applyFont="1" applyFill="1" applyBorder="1" applyAlignment="1">
      <alignment horizontal="right"/>
    </xf>
    <xf numFmtId="0" fontId="13" fillId="3" borderId="7" xfId="0" applyFont="1" applyFill="1" applyBorder="1" applyAlignment="1">
      <alignment horizontal="right"/>
    </xf>
    <xf numFmtId="167" fontId="16" fillId="0" borderId="1" xfId="0" applyNumberFormat="1" applyFont="1" applyBorder="1" applyAlignment="1">
      <alignment horizontal="left"/>
    </xf>
    <xf numFmtId="167" fontId="16" fillId="0" borderId="5" xfId="0" applyNumberFormat="1" applyFont="1" applyBorder="1" applyAlignment="1">
      <alignment horizontal="left"/>
    </xf>
    <xf numFmtId="165" fontId="13" fillId="3" borderId="1" xfId="0" applyNumberFormat="1" applyFont="1" applyFill="1" applyBorder="1" applyAlignment="1">
      <alignment horizontal="right"/>
    </xf>
    <xf numFmtId="0" fontId="13" fillId="3" borderId="17" xfId="0" applyFont="1" applyFill="1" applyBorder="1"/>
    <xf numFmtId="0" fontId="15" fillId="3" borderId="2" xfId="0" applyFont="1" applyFill="1" applyBorder="1"/>
    <xf numFmtId="167" fontId="21" fillId="0" borderId="5" xfId="0" applyNumberFormat="1" applyFont="1" applyBorder="1" applyAlignment="1">
      <alignment horizontal="left"/>
    </xf>
    <xf numFmtId="0" fontId="0" fillId="0" borderId="13" xfId="0" applyBorder="1"/>
    <xf numFmtId="0" fontId="0" fillId="0" borderId="8" xfId="0" applyBorder="1"/>
    <xf numFmtId="0" fontId="0" fillId="0" borderId="15" xfId="0" applyBorder="1"/>
    <xf numFmtId="0" fontId="0" fillId="0" borderId="10" xfId="0" applyBorder="1"/>
    <xf numFmtId="0" fontId="0" fillId="0" borderId="9" xfId="0" applyBorder="1"/>
    <xf numFmtId="0" fontId="0" fillId="2" borderId="16" xfId="0" applyFill="1" applyBorder="1"/>
    <xf numFmtId="0" fontId="0" fillId="2" borderId="0" xfId="0" applyFill="1"/>
    <xf numFmtId="0" fontId="7" fillId="2" borderId="0" xfId="0" applyFont="1" applyFill="1" applyAlignment="1">
      <alignment horizontal="center" wrapText="1"/>
    </xf>
    <xf numFmtId="0" fontId="0" fillId="3" borderId="0" xfId="0" applyFill="1" applyProtection="1">
      <protection locked="0"/>
    </xf>
    <xf numFmtId="0" fontId="20" fillId="0" borderId="21" xfId="0" applyFont="1" applyBorder="1"/>
    <xf numFmtId="0" fontId="15" fillId="0" borderId="1" xfId="0" applyFont="1" applyBorder="1" applyAlignment="1">
      <alignment horizontal="left"/>
    </xf>
    <xf numFmtId="44" fontId="16" fillId="0" borderId="1" xfId="0" applyNumberFormat="1" applyFont="1" applyBorder="1"/>
    <xf numFmtId="0" fontId="15" fillId="0" borderId="1" xfId="0" applyFont="1" applyBorder="1"/>
    <xf numFmtId="0" fontId="15" fillId="0" borderId="23" xfId="0" applyFont="1" applyBorder="1" applyAlignment="1">
      <alignment horizontal="left"/>
    </xf>
    <xf numFmtId="0" fontId="39" fillId="0" borderId="1" xfId="0" applyFont="1" applyBorder="1" applyAlignment="1">
      <alignment horizontal="left"/>
    </xf>
    <xf numFmtId="164" fontId="16" fillId="0" borderId="23" xfId="0" applyNumberFormat="1" applyFont="1" applyBorder="1"/>
    <xf numFmtId="0" fontId="25" fillId="3" borderId="11" xfId="0" applyFont="1" applyFill="1" applyBorder="1" applyAlignment="1">
      <alignment vertical="center" wrapText="1"/>
    </xf>
    <xf numFmtId="0" fontId="0" fillId="3" borderId="26" xfId="0" applyFill="1" applyBorder="1"/>
    <xf numFmtId="0" fontId="25" fillId="3" borderId="26" xfId="0" applyFont="1" applyFill="1" applyBorder="1"/>
    <xf numFmtId="0" fontId="25" fillId="3" borderId="28" xfId="0" applyFont="1" applyFill="1" applyBorder="1"/>
    <xf numFmtId="0" fontId="25" fillId="3" borderId="0" xfId="0" applyFont="1" applyFill="1" applyAlignment="1">
      <alignment horizontal="right" vertical="center" wrapText="1"/>
    </xf>
    <xf numFmtId="0" fontId="25" fillId="3" borderId="0" xfId="0" applyFont="1" applyFill="1" applyAlignment="1">
      <alignment vertical="center" wrapText="1"/>
    </xf>
    <xf numFmtId="0" fontId="0" fillId="3" borderId="27" xfId="0" applyFill="1" applyBorder="1"/>
    <xf numFmtId="0" fontId="25" fillId="3" borderId="15" xfId="0" applyFont="1" applyFill="1" applyBorder="1"/>
    <xf numFmtId="0" fontId="36" fillId="3" borderId="15" xfId="0" applyFont="1" applyFill="1" applyBorder="1"/>
    <xf numFmtId="0" fontId="12" fillId="3" borderId="15" xfId="0" applyFont="1" applyFill="1" applyBorder="1"/>
    <xf numFmtId="167" fontId="16" fillId="0" borderId="2" xfId="0" applyNumberFormat="1" applyFont="1" applyBorder="1" applyAlignment="1">
      <alignment horizontal="center"/>
    </xf>
    <xf numFmtId="167" fontId="13" fillId="3" borderId="1" xfId="0" applyNumberFormat="1" applyFont="1" applyFill="1" applyBorder="1" applyAlignment="1">
      <alignment horizontal="center"/>
    </xf>
    <xf numFmtId="0" fontId="16" fillId="0" borderId="6" xfId="0" applyFont="1" applyBorder="1" applyAlignment="1">
      <alignment horizontal="left"/>
    </xf>
    <xf numFmtId="0" fontId="20" fillId="0" borderId="43" xfId="0" applyFont="1" applyBorder="1" applyAlignment="1">
      <alignment horizontal="left"/>
    </xf>
    <xf numFmtId="0" fontId="16" fillId="0" borderId="1" xfId="0" applyFont="1" applyBorder="1" applyAlignment="1">
      <alignment horizontal="left"/>
    </xf>
    <xf numFmtId="0" fontId="15" fillId="3" borderId="33" xfId="0" applyFont="1" applyFill="1" applyBorder="1" applyAlignment="1">
      <alignment vertical="center" wrapText="1"/>
    </xf>
    <xf numFmtId="0" fontId="15" fillId="3" borderId="32" xfId="0" applyFont="1" applyFill="1" applyBorder="1" applyAlignment="1">
      <alignment vertical="center" wrapText="1"/>
    </xf>
    <xf numFmtId="0" fontId="15" fillId="3" borderId="15" xfId="0" applyFont="1" applyFill="1" applyBorder="1" applyAlignment="1">
      <alignment horizontal="right" vertical="center" wrapText="1"/>
    </xf>
    <xf numFmtId="0" fontId="15" fillId="3" borderId="11" xfId="0" applyFont="1" applyFill="1" applyBorder="1" applyAlignment="1">
      <alignment vertical="center" wrapText="1"/>
    </xf>
    <xf numFmtId="0" fontId="15" fillId="3" borderId="14" xfId="0" applyFont="1" applyFill="1" applyBorder="1" applyAlignment="1">
      <alignment vertical="center" wrapText="1"/>
    </xf>
    <xf numFmtId="0" fontId="15" fillId="3" borderId="13" xfId="0" applyFont="1" applyFill="1" applyBorder="1" applyAlignment="1">
      <alignment vertical="center" wrapText="1"/>
    </xf>
    <xf numFmtId="0" fontId="14" fillId="3" borderId="0" xfId="0" applyFont="1" applyFill="1" applyAlignment="1">
      <alignment horizontal="right" vertical="center" wrapText="1"/>
    </xf>
    <xf numFmtId="0" fontId="14" fillId="3" borderId="15" xfId="0" applyFont="1" applyFill="1" applyBorder="1"/>
    <xf numFmtId="167" fontId="21" fillId="3" borderId="6" xfId="0" applyNumberFormat="1" applyFont="1" applyFill="1" applyBorder="1"/>
    <xf numFmtId="167" fontId="21" fillId="3" borderId="7" xfId="0" applyNumberFormat="1" applyFont="1" applyFill="1" applyBorder="1"/>
    <xf numFmtId="167" fontId="28" fillId="3" borderId="7" xfId="0" applyNumberFormat="1" applyFont="1" applyFill="1" applyBorder="1" applyAlignment="1">
      <alignment horizontal="center" vertical="center"/>
    </xf>
    <xf numFmtId="167" fontId="21" fillId="3" borderId="5" xfId="0" applyNumberFormat="1" applyFont="1" applyFill="1" applyBorder="1"/>
    <xf numFmtId="167" fontId="16" fillId="2" borderId="5" xfId="0" applyNumberFormat="1" applyFont="1" applyFill="1" applyBorder="1" applyAlignment="1">
      <alignment horizontal="left"/>
    </xf>
    <xf numFmtId="167" fontId="19" fillId="2" borderId="7" xfId="0" applyNumberFormat="1" applyFont="1" applyFill="1" applyBorder="1" applyAlignment="1">
      <alignment horizontal="center"/>
    </xf>
    <xf numFmtId="167" fontId="16" fillId="2" borderId="7" xfId="0" applyNumberFormat="1" applyFont="1" applyFill="1" applyBorder="1" applyAlignment="1">
      <alignment horizontal="center"/>
    </xf>
    <xf numFmtId="164" fontId="14" fillId="2" borderId="6" xfId="0" applyNumberFormat="1" applyFont="1" applyFill="1" applyBorder="1"/>
    <xf numFmtId="167" fontId="16" fillId="3" borderId="5" xfId="0" applyNumberFormat="1" applyFont="1" applyFill="1" applyBorder="1" applyAlignment="1">
      <alignment horizontal="left"/>
    </xf>
    <xf numFmtId="167" fontId="27" fillId="3" borderId="7" xfId="0" applyNumberFormat="1" applyFont="1" applyFill="1" applyBorder="1" applyAlignment="1">
      <alignment horizontal="center"/>
    </xf>
    <xf numFmtId="167" fontId="16" fillId="3" borderId="7" xfId="0" applyNumberFormat="1" applyFont="1" applyFill="1" applyBorder="1" applyAlignment="1">
      <alignment horizontal="center"/>
    </xf>
    <xf numFmtId="3" fontId="11" fillId="0" borderId="2" xfId="0" applyNumberFormat="1" applyFont="1" applyBorder="1" applyAlignment="1" applyProtection="1">
      <alignment horizontal="center"/>
      <protection locked="0"/>
    </xf>
    <xf numFmtId="3" fontId="11" fillId="3" borderId="1" xfId="0" applyNumberFormat="1" applyFont="1" applyFill="1" applyBorder="1" applyAlignment="1" applyProtection="1">
      <alignment horizontal="center"/>
      <protection locked="0"/>
    </xf>
    <xf numFmtId="0" fontId="3" fillId="6" borderId="0" xfId="0" applyFont="1" applyFill="1"/>
    <xf numFmtId="0" fontId="3" fillId="6" borderId="0" xfId="0" applyFont="1" applyFill="1" applyAlignment="1">
      <alignment wrapText="1"/>
    </xf>
    <xf numFmtId="0" fontId="3" fillId="6" borderId="1" xfId="0" applyFont="1" applyFill="1" applyBorder="1"/>
    <xf numFmtId="0" fontId="3" fillId="0" borderId="0" xfId="0" applyFont="1"/>
    <xf numFmtId="0" fontId="4" fillId="6" borderId="0" xfId="0" applyFont="1" applyFill="1"/>
    <xf numFmtId="0" fontId="30" fillId="0" borderId="0" xfId="0" applyFont="1" applyAlignment="1">
      <alignment vertical="center"/>
    </xf>
    <xf numFmtId="0" fontId="11" fillId="0" borderId="0" xfId="0" applyFont="1"/>
    <xf numFmtId="166" fontId="3" fillId="6" borderId="0" xfId="0" applyNumberFormat="1" applyFont="1" applyFill="1"/>
    <xf numFmtId="168" fontId="22" fillId="0" borderId="0" xfId="0" applyNumberFormat="1" applyFont="1"/>
    <xf numFmtId="168" fontId="24" fillId="6" borderId="0" xfId="0" applyNumberFormat="1" applyFont="1" applyFill="1" applyAlignment="1">
      <alignment horizontal="center" vertical="center"/>
    </xf>
    <xf numFmtId="0" fontId="32" fillId="6" borderId="0" xfId="0" applyFont="1" applyFill="1" applyAlignment="1">
      <alignment horizontal="center" vertical="center"/>
    </xf>
    <xf numFmtId="0" fontId="34" fillId="6" borderId="0" xfId="0" applyFont="1" applyFill="1" applyAlignment="1">
      <alignment horizontal="center" vertical="center"/>
    </xf>
    <xf numFmtId="0" fontId="31" fillId="6" borderId="0" xfId="0" applyFont="1" applyFill="1" applyAlignment="1">
      <alignment horizontal="center" vertical="center" wrapText="1"/>
    </xf>
    <xf numFmtId="0" fontId="24" fillId="6" borderId="0" xfId="0" applyFont="1" applyFill="1" applyAlignment="1">
      <alignment horizontal="center" vertical="center" wrapText="1"/>
    </xf>
    <xf numFmtId="0" fontId="11" fillId="0" borderId="0" xfId="0" applyFont="1" applyAlignment="1">
      <alignment wrapText="1"/>
    </xf>
    <xf numFmtId="0" fontId="3" fillId="0" borderId="0" xfId="0" applyFont="1" applyAlignment="1">
      <alignment wrapText="1"/>
    </xf>
    <xf numFmtId="44" fontId="11" fillId="0" borderId="0" xfId="0" applyNumberFormat="1" applyFont="1"/>
    <xf numFmtId="164" fontId="11" fillId="0" borderId="0" xfId="0" applyNumberFormat="1" applyFont="1"/>
    <xf numFmtId="3" fontId="11" fillId="0" borderId="0" xfId="0" applyNumberFormat="1" applyFont="1"/>
    <xf numFmtId="10" fontId="5" fillId="6" borderId="1" xfId="0" applyNumberFormat="1" applyFont="1" applyFill="1" applyBorder="1" applyAlignment="1">
      <alignment horizontal="center"/>
    </xf>
    <xf numFmtId="0" fontId="3" fillId="10" borderId="7" xfId="0" applyFont="1" applyFill="1" applyBorder="1"/>
    <xf numFmtId="0" fontId="5" fillId="10" borderId="7" xfId="0" applyFont="1" applyFill="1" applyBorder="1"/>
    <xf numFmtId="3" fontId="4" fillId="10" borderId="1" xfId="0" applyNumberFormat="1" applyFont="1" applyFill="1" applyBorder="1"/>
    <xf numFmtId="44" fontId="4" fillId="10" borderId="1" xfId="1" applyFont="1" applyFill="1" applyBorder="1" applyAlignment="1" applyProtection="1">
      <alignment horizontal="center"/>
    </xf>
    <xf numFmtId="44" fontId="4" fillId="10" borderId="1" xfId="0" applyNumberFormat="1" applyFont="1" applyFill="1" applyBorder="1" applyAlignment="1">
      <alignment horizontal="right"/>
    </xf>
    <xf numFmtId="44" fontId="4" fillId="10" borderId="1" xfId="0" applyNumberFormat="1" applyFont="1" applyFill="1" applyBorder="1"/>
    <xf numFmtId="44" fontId="50" fillId="6" borderId="1" xfId="0" applyNumberFormat="1" applyFont="1" applyFill="1" applyBorder="1"/>
    <xf numFmtId="3" fontId="4" fillId="10" borderId="1" xfId="0" applyNumberFormat="1" applyFont="1" applyFill="1" applyBorder="1" applyAlignment="1">
      <alignment horizontal="center"/>
    </xf>
    <xf numFmtId="44" fontId="24" fillId="6" borderId="1" xfId="0" applyNumberFormat="1" applyFont="1" applyFill="1" applyBorder="1"/>
    <xf numFmtId="10" fontId="4" fillId="10" borderId="1" xfId="0" applyNumberFormat="1" applyFont="1" applyFill="1" applyBorder="1" applyAlignment="1">
      <alignment horizontal="center"/>
    </xf>
    <xf numFmtId="10" fontId="5" fillId="10" borderId="1" xfId="0" applyNumberFormat="1" applyFont="1" applyFill="1" applyBorder="1" applyAlignment="1">
      <alignment horizontal="center"/>
    </xf>
    <xf numFmtId="0" fontId="3" fillId="0" borderId="0" xfId="0" applyFont="1" applyAlignment="1">
      <alignment horizontal="center"/>
    </xf>
    <xf numFmtId="164" fontId="3" fillId="0" borderId="0" xfId="0" applyNumberFormat="1" applyFont="1"/>
    <xf numFmtId="3" fontId="11" fillId="10" borderId="2" xfId="0" applyNumberFormat="1" applyFont="1" applyFill="1" applyBorder="1" applyAlignment="1">
      <alignment horizontal="center"/>
    </xf>
    <xf numFmtId="3" fontId="11" fillId="0" borderId="2" xfId="0" applyNumberFormat="1" applyFont="1" applyBorder="1" applyAlignment="1">
      <alignment horizontal="center"/>
    </xf>
    <xf numFmtId="0" fontId="32" fillId="5" borderId="22" xfId="0" applyFont="1" applyFill="1" applyBorder="1" applyAlignment="1">
      <alignment horizontal="center" vertical="center"/>
    </xf>
    <xf numFmtId="0" fontId="32" fillId="5" borderId="17" xfId="0" applyFont="1" applyFill="1" applyBorder="1" applyAlignment="1">
      <alignment horizontal="center" vertical="center"/>
    </xf>
    <xf numFmtId="0" fontId="24" fillId="5" borderId="17" xfId="0" applyFont="1" applyFill="1" applyBorder="1" applyAlignment="1">
      <alignment horizontal="center"/>
    </xf>
    <xf numFmtId="0" fontId="24" fillId="5" borderId="17" xfId="0" applyFont="1" applyFill="1" applyBorder="1" applyAlignment="1">
      <alignment horizontal="center" vertical="center"/>
    </xf>
    <xf numFmtId="0" fontId="33" fillId="5" borderId="17" xfId="0" applyFont="1" applyFill="1" applyBorder="1" applyAlignment="1">
      <alignment horizontal="center" vertical="center"/>
    </xf>
    <xf numFmtId="0" fontId="24" fillId="5" borderId="17"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47" fillId="9" borderId="42" xfId="0" applyFont="1" applyFill="1" applyBorder="1" applyAlignment="1">
      <alignment horizontal="center" vertical="center" wrapText="1"/>
    </xf>
    <xf numFmtId="0" fontId="48" fillId="9" borderId="31" xfId="0" applyFont="1" applyFill="1" applyBorder="1" applyAlignment="1">
      <alignment horizontal="center" vertical="center" wrapText="1"/>
    </xf>
    <xf numFmtId="0" fontId="44" fillId="9" borderId="31" xfId="0" applyFont="1" applyFill="1" applyBorder="1" applyAlignment="1">
      <alignment horizontal="center" vertical="center" wrapText="1"/>
    </xf>
    <xf numFmtId="44" fontId="22" fillId="10" borderId="44" xfId="0" applyNumberFormat="1" applyFont="1" applyFill="1" applyBorder="1" applyAlignment="1">
      <alignment vertical="center"/>
    </xf>
    <xf numFmtId="0" fontId="31" fillId="4" borderId="45" xfId="0" applyFont="1" applyFill="1" applyBorder="1" applyAlignment="1">
      <alignment horizontal="center" vertical="center" wrapText="1"/>
    </xf>
    <xf numFmtId="0" fontId="40" fillId="9" borderId="31" xfId="0" applyFont="1" applyFill="1" applyBorder="1" applyAlignment="1">
      <alignment horizontal="center" vertical="center" wrapText="1"/>
    </xf>
    <xf numFmtId="0" fontId="24" fillId="0" borderId="10" xfId="0" applyFont="1" applyBorder="1" applyAlignment="1">
      <alignment horizontal="center" vertical="center" wrapText="1"/>
    </xf>
    <xf numFmtId="0" fontId="40" fillId="9" borderId="39"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4" borderId="47" xfId="0" applyFont="1" applyFill="1" applyBorder="1" applyAlignment="1">
      <alignment horizontal="center" vertical="center"/>
    </xf>
    <xf numFmtId="0" fontId="24" fillId="4" borderId="46" xfId="0" applyFont="1" applyFill="1" applyBorder="1" applyAlignment="1">
      <alignment horizontal="center" vertical="center"/>
    </xf>
    <xf numFmtId="0" fontId="40" fillId="2" borderId="44" xfId="0" applyFont="1" applyFill="1" applyBorder="1" applyAlignment="1">
      <alignment horizontal="center"/>
    </xf>
    <xf numFmtId="0" fontId="40" fillId="2" borderId="29" xfId="0" applyFont="1" applyFill="1" applyBorder="1" applyAlignment="1">
      <alignment horizontal="center" vertical="center"/>
    </xf>
    <xf numFmtId="0" fontId="40" fillId="2" borderId="48" xfId="0" applyFont="1" applyFill="1" applyBorder="1" applyAlignment="1">
      <alignment horizontal="center" vertical="center"/>
    </xf>
    <xf numFmtId="0" fontId="11" fillId="11" borderId="0" xfId="0" applyFont="1" applyFill="1" applyAlignment="1">
      <alignment horizontal="left"/>
    </xf>
    <xf numFmtId="0" fontId="22" fillId="11" borderId="0" xfId="0" applyFont="1" applyFill="1" applyAlignment="1">
      <alignment horizontal="center"/>
    </xf>
    <xf numFmtId="0" fontId="24" fillId="11" borderId="0" xfId="0" applyFont="1" applyFill="1" applyAlignment="1">
      <alignment horizontal="right"/>
    </xf>
    <xf numFmtId="0" fontId="3" fillId="11" borderId="0" xfId="0" applyFont="1" applyFill="1"/>
    <xf numFmtId="0" fontId="4" fillId="11" borderId="8" xfId="0" applyFont="1" applyFill="1" applyBorder="1" applyAlignment="1">
      <alignment horizontal="right"/>
    </xf>
    <xf numFmtId="0" fontId="4" fillId="4" borderId="10" xfId="0" applyFont="1" applyFill="1" applyBorder="1" applyAlignment="1">
      <alignment horizontal="right"/>
    </xf>
    <xf numFmtId="0" fontId="4" fillId="4" borderId="5" xfId="0" applyFont="1" applyFill="1" applyBorder="1" applyAlignment="1">
      <alignment horizontal="right"/>
    </xf>
    <xf numFmtId="0" fontId="4" fillId="4" borderId="1" xfId="0" applyFont="1" applyFill="1" applyBorder="1" applyAlignment="1">
      <alignment horizontal="right"/>
    </xf>
    <xf numFmtId="167" fontId="27" fillId="0" borderId="5" xfId="0" applyNumberFormat="1" applyFont="1" applyBorder="1" applyAlignment="1">
      <alignment horizontal="left"/>
    </xf>
    <xf numFmtId="167" fontId="51" fillId="0" borderId="5" xfId="0" applyNumberFormat="1" applyFont="1" applyBorder="1" applyAlignment="1">
      <alignment horizontal="left"/>
    </xf>
    <xf numFmtId="167" fontId="51" fillId="0" borderId="1" xfId="0" applyNumberFormat="1" applyFont="1" applyBorder="1" applyAlignment="1">
      <alignment horizontal="left"/>
    </xf>
    <xf numFmtId="167" fontId="51" fillId="0" borderId="1" xfId="3" applyNumberFormat="1" applyFont="1" applyFill="1" applyBorder="1" applyAlignment="1" applyProtection="1">
      <alignment horizontal="left"/>
    </xf>
    <xf numFmtId="0" fontId="51" fillId="0" borderId="1" xfId="0" applyFont="1" applyBorder="1" applyAlignment="1" applyProtection="1">
      <alignment horizontal="left"/>
      <protection locked="0"/>
    </xf>
    <xf numFmtId="167" fontId="16" fillId="0" borderId="1" xfId="0" applyNumberFormat="1" applyFont="1" applyBorder="1" applyProtection="1">
      <protection locked="0"/>
    </xf>
    <xf numFmtId="167" fontId="16" fillId="3" borderId="15" xfId="0" applyNumberFormat="1" applyFont="1" applyFill="1" applyBorder="1" applyAlignment="1">
      <alignment horizontal="left"/>
    </xf>
    <xf numFmtId="0" fontId="16" fillId="0" borderId="2" xfId="1" applyNumberFormat="1" applyFont="1" applyBorder="1" applyAlignment="1" applyProtection="1">
      <alignment horizontal="left"/>
    </xf>
    <xf numFmtId="2" fontId="33" fillId="0" borderId="1" xfId="0" applyNumberFormat="1" applyFont="1" applyBorder="1" applyAlignment="1">
      <alignment horizontal="center" vertical="center"/>
    </xf>
    <xf numFmtId="0" fontId="30" fillId="5" borderId="22" xfId="0" applyFont="1" applyFill="1" applyBorder="1" applyAlignment="1">
      <alignment horizontal="center" vertical="center" wrapText="1"/>
    </xf>
    <xf numFmtId="0" fontId="30" fillId="5" borderId="17" xfId="0" applyFont="1" applyFill="1" applyBorder="1" applyAlignment="1">
      <alignment horizontal="center" vertical="center" wrapText="1"/>
    </xf>
    <xf numFmtId="0" fontId="11" fillId="5" borderId="17" xfId="0" applyFont="1" applyFill="1" applyBorder="1" applyAlignment="1">
      <alignment horizontal="center"/>
    </xf>
    <xf numFmtId="0" fontId="31" fillId="5" borderId="17" xfId="0" applyFont="1" applyFill="1" applyBorder="1" applyAlignment="1">
      <alignment horizontal="center" vertical="center" wrapText="1"/>
    </xf>
    <xf numFmtId="0" fontId="31" fillId="5" borderId="2" xfId="0" applyFont="1" applyFill="1" applyBorder="1" applyAlignment="1">
      <alignment horizontal="center" vertical="center" wrapText="1"/>
    </xf>
    <xf numFmtId="0" fontId="2" fillId="0" borderId="0" xfId="0" applyFont="1"/>
    <xf numFmtId="0" fontId="53" fillId="0" borderId="0" xfId="0" applyFont="1"/>
    <xf numFmtId="0" fontId="52" fillId="0" borderId="0" xfId="0" applyFont="1"/>
    <xf numFmtId="0" fontId="11" fillId="0" borderId="76" xfId="0" applyFont="1" applyBorder="1" applyAlignment="1" applyProtection="1">
      <alignment horizontal="center"/>
      <protection locked="0"/>
    </xf>
    <xf numFmtId="0" fontId="11" fillId="3" borderId="77" xfId="0" applyFont="1" applyFill="1" applyBorder="1" applyAlignment="1" applyProtection="1">
      <alignment horizontal="center"/>
      <protection locked="0"/>
    </xf>
    <xf numFmtId="0" fontId="11" fillId="0" borderId="77" xfId="0" applyFont="1" applyBorder="1" applyAlignment="1" applyProtection="1">
      <alignment horizontal="center"/>
      <protection locked="0"/>
    </xf>
    <xf numFmtId="0" fontId="5" fillId="10" borderId="78" xfId="0" applyFont="1" applyFill="1" applyBorder="1" applyAlignment="1">
      <alignment horizontal="right"/>
    </xf>
    <xf numFmtId="44" fontId="11" fillId="10" borderId="2" xfId="1" applyFont="1" applyFill="1" applyBorder="1" applyProtection="1">
      <protection locked="0"/>
    </xf>
    <xf numFmtId="0" fontId="54" fillId="0" borderId="10" xfId="0" applyFont="1" applyBorder="1" applyAlignment="1" applyProtection="1">
      <alignment horizontal="left"/>
      <protection locked="0"/>
    </xf>
    <xf numFmtId="0" fontId="3" fillId="0" borderId="0" xfId="0" applyFont="1" applyProtection="1">
      <protection locked="0"/>
    </xf>
    <xf numFmtId="0" fontId="55" fillId="0" borderId="5" xfId="0" applyFont="1" applyBorder="1" applyAlignment="1" applyProtection="1">
      <alignment horizontal="left"/>
      <protection locked="0"/>
    </xf>
    <xf numFmtId="0" fontId="55" fillId="3" borderId="5" xfId="0" applyFont="1" applyFill="1" applyBorder="1" applyAlignment="1" applyProtection="1">
      <alignment horizontal="left"/>
      <protection locked="0"/>
    </xf>
    <xf numFmtId="0" fontId="55" fillId="0" borderId="10" xfId="0" applyFont="1" applyBorder="1" applyAlignment="1" applyProtection="1">
      <alignment horizontal="left"/>
      <protection locked="0"/>
    </xf>
    <xf numFmtId="0" fontId="55" fillId="14" borderId="5" xfId="0" applyFont="1" applyFill="1" applyBorder="1" applyAlignment="1" applyProtection="1">
      <alignment horizontal="left"/>
      <protection locked="0"/>
    </xf>
    <xf numFmtId="0" fontId="3" fillId="0" borderId="0" xfId="0" applyFont="1" applyAlignment="1" applyProtection="1">
      <alignment horizontal="center"/>
      <protection locked="0"/>
    </xf>
    <xf numFmtId="11" fontId="3" fillId="0" borderId="2" xfId="0" applyNumberFormat="1" applyFont="1" applyBorder="1" applyAlignment="1" applyProtection="1">
      <alignment horizontal="left"/>
      <protection locked="0"/>
    </xf>
    <xf numFmtId="0" fontId="55" fillId="3" borderId="10" xfId="0" applyFont="1" applyFill="1" applyBorder="1" applyAlignment="1" applyProtection="1">
      <alignment horizontal="left"/>
      <protection locked="0"/>
    </xf>
    <xf numFmtId="0" fontId="56" fillId="0" borderId="2" xfId="0" applyFont="1" applyBorder="1" applyAlignment="1" applyProtection="1">
      <alignment horizontal="left"/>
      <protection locked="0"/>
    </xf>
    <xf numFmtId="0" fontId="56" fillId="3" borderId="1" xfId="0" applyFont="1" applyFill="1" applyBorder="1" applyAlignment="1" applyProtection="1">
      <alignment horizontal="left"/>
      <protection locked="0"/>
    </xf>
    <xf numFmtId="0" fontId="11" fillId="0" borderId="81" xfId="0" applyFont="1" applyBorder="1" applyAlignment="1" applyProtection="1">
      <alignment horizontal="center"/>
      <protection locked="0"/>
    </xf>
    <xf numFmtId="0" fontId="11" fillId="14" borderId="77" xfId="0" applyFont="1" applyFill="1" applyBorder="1" applyAlignment="1" applyProtection="1">
      <alignment horizontal="center"/>
      <protection locked="0"/>
    </xf>
    <xf numFmtId="3" fontId="11" fillId="14" borderId="1" xfId="0" applyNumberFormat="1" applyFont="1" applyFill="1" applyBorder="1" applyAlignment="1" applyProtection="1">
      <alignment horizontal="center"/>
      <protection locked="0"/>
    </xf>
    <xf numFmtId="44" fontId="11" fillId="14" borderId="1" xfId="1" applyFont="1" applyFill="1" applyBorder="1" applyProtection="1">
      <protection locked="0"/>
    </xf>
    <xf numFmtId="0" fontId="3" fillId="0" borderId="2" xfId="0" applyFont="1" applyBorder="1" applyAlignment="1" applyProtection="1">
      <alignment horizontal="left" wrapText="1"/>
      <protection locked="0"/>
    </xf>
    <xf numFmtId="0" fontId="3" fillId="3" borderId="1" xfId="0" applyFont="1" applyFill="1" applyBorder="1" applyAlignment="1" applyProtection="1">
      <alignment horizontal="left" wrapText="1"/>
      <protection locked="0"/>
    </xf>
    <xf numFmtId="0" fontId="55" fillId="0" borderId="0" xfId="0" applyFont="1" applyAlignment="1" applyProtection="1">
      <alignment horizontal="left"/>
      <protection locked="0"/>
    </xf>
    <xf numFmtId="0" fontId="55" fillId="3" borderId="0" xfId="0" applyFont="1" applyFill="1" applyAlignment="1" applyProtection="1">
      <alignment horizontal="left"/>
      <protection locked="0"/>
    </xf>
    <xf numFmtId="8" fontId="11" fillId="3" borderId="1" xfId="1" applyNumberFormat="1" applyFont="1" applyFill="1" applyBorder="1" applyProtection="1">
      <protection locked="0"/>
    </xf>
    <xf numFmtId="44" fontId="58" fillId="3" borderId="1" xfId="1" applyFont="1" applyFill="1" applyBorder="1" applyProtection="1">
      <protection locked="0"/>
    </xf>
    <xf numFmtId="0" fontId="59" fillId="0" borderId="23" xfId="0" applyFont="1" applyBorder="1" applyAlignment="1" applyProtection="1">
      <alignment horizontal="left"/>
      <protection locked="0"/>
    </xf>
    <xf numFmtId="0" fontId="59" fillId="0" borderId="2" xfId="0" applyFont="1" applyBorder="1" applyAlignment="1" applyProtection="1">
      <alignment horizontal="left"/>
      <protection locked="0"/>
    </xf>
    <xf numFmtId="3" fontId="59" fillId="0" borderId="23" xfId="0" applyNumberFormat="1" applyFont="1" applyBorder="1" applyAlignment="1" applyProtection="1">
      <alignment horizontal="center"/>
      <protection locked="0"/>
    </xf>
    <xf numFmtId="3" fontId="59" fillId="0" borderId="2" xfId="0" applyNumberFormat="1" applyFont="1" applyBorder="1" applyAlignment="1" applyProtection="1">
      <alignment horizontal="center"/>
      <protection locked="0"/>
    </xf>
    <xf numFmtId="44" fontId="59" fillId="0" borderId="23" xfId="1" applyFont="1" applyFill="1" applyBorder="1" applyAlignment="1" applyProtection="1">
      <protection locked="0"/>
    </xf>
    <xf numFmtId="44" fontId="59" fillId="0" borderId="2" xfId="1" applyFont="1" applyFill="1" applyBorder="1" applyAlignment="1" applyProtection="1">
      <protection locked="0"/>
    </xf>
    <xf numFmtId="0" fontId="59" fillId="0" borderId="2" xfId="0" applyFont="1" applyBorder="1" applyAlignment="1" applyProtection="1">
      <alignment horizontal="left" wrapText="1"/>
      <protection locked="0"/>
    </xf>
    <xf numFmtId="44" fontId="55" fillId="0" borderId="0" xfId="1" applyFont="1" applyFill="1" applyBorder="1" applyAlignment="1" applyProtection="1">
      <protection locked="0"/>
    </xf>
    <xf numFmtId="0" fontId="61" fillId="0" borderId="0" xfId="0" applyFont="1"/>
    <xf numFmtId="0" fontId="61" fillId="0" borderId="0" xfId="0" applyFont="1" applyAlignment="1">
      <alignment wrapText="1"/>
    </xf>
    <xf numFmtId="0" fontId="61" fillId="0" borderId="0" xfId="0" applyFont="1" applyAlignment="1">
      <alignment horizontal="center"/>
    </xf>
    <xf numFmtId="0" fontId="61" fillId="6" borderId="0" xfId="0" applyFont="1" applyFill="1"/>
    <xf numFmtId="0" fontId="63" fillId="6" borderId="0" xfId="0" applyFont="1" applyFill="1"/>
    <xf numFmtId="0" fontId="64" fillId="0" borderId="0" xfId="0" applyFont="1" applyAlignment="1">
      <alignment vertical="center"/>
    </xf>
    <xf numFmtId="0" fontId="65" fillId="0" borderId="0" xfId="0" applyFont="1"/>
    <xf numFmtId="0" fontId="63" fillId="4" borderId="10" xfId="0" applyFont="1" applyFill="1" applyBorder="1" applyAlignment="1">
      <alignment horizontal="right"/>
    </xf>
    <xf numFmtId="166" fontId="61" fillId="3" borderId="10" xfId="0" applyNumberFormat="1" applyFont="1" applyFill="1" applyBorder="1" applyAlignment="1" applyProtection="1">
      <alignment horizontal="left"/>
      <protection locked="0"/>
    </xf>
    <xf numFmtId="0" fontId="65" fillId="3" borderId="10" xfId="0" applyFont="1" applyFill="1" applyBorder="1" applyAlignment="1" applyProtection="1">
      <alignment horizontal="center"/>
      <protection locked="0"/>
    </xf>
    <xf numFmtId="0" fontId="64" fillId="5" borderId="22" xfId="0" applyFont="1" applyFill="1" applyBorder="1" applyAlignment="1">
      <alignment horizontal="center" vertical="center" wrapText="1"/>
    </xf>
    <xf numFmtId="166" fontId="61" fillId="3" borderId="17" xfId="0" applyNumberFormat="1" applyFont="1" applyFill="1" applyBorder="1" applyProtection="1">
      <protection locked="0"/>
    </xf>
    <xf numFmtId="166" fontId="61" fillId="6" borderId="0" xfId="0" applyNumberFormat="1" applyFont="1" applyFill="1"/>
    <xf numFmtId="0" fontId="63" fillId="4" borderId="5" xfId="0" applyFont="1" applyFill="1" applyBorder="1" applyAlignment="1">
      <alignment horizontal="right"/>
    </xf>
    <xf numFmtId="0" fontId="61" fillId="3" borderId="5" xfId="0" applyFont="1" applyFill="1" applyBorder="1" applyAlignment="1" applyProtection="1">
      <alignment horizontal="left"/>
      <protection locked="0"/>
    </xf>
    <xf numFmtId="0" fontId="65" fillId="3" borderId="5" xfId="0" applyFont="1" applyFill="1" applyBorder="1" applyAlignment="1" applyProtection="1">
      <alignment horizontal="center"/>
      <protection locked="0"/>
    </xf>
    <xf numFmtId="0" fontId="61" fillId="3" borderId="17" xfId="0" applyFont="1" applyFill="1" applyBorder="1" applyProtection="1">
      <protection locked="0"/>
    </xf>
    <xf numFmtId="168" fontId="67" fillId="0" borderId="0" xfId="0" applyNumberFormat="1" applyFont="1"/>
    <xf numFmtId="0" fontId="63" fillId="4" borderId="1" xfId="0" applyFont="1" applyFill="1" applyBorder="1" applyAlignment="1">
      <alignment horizontal="right"/>
    </xf>
    <xf numFmtId="1" fontId="68" fillId="3" borderId="5" xfId="3" applyNumberFormat="1" applyFont="1" applyFill="1" applyBorder="1" applyAlignment="1" applyProtection="1">
      <alignment horizontal="left"/>
      <protection locked="0"/>
    </xf>
    <xf numFmtId="0" fontId="9" fillId="3" borderId="17" xfId="3" applyFill="1" applyBorder="1" applyProtection="1">
      <protection locked="0"/>
    </xf>
    <xf numFmtId="0" fontId="9" fillId="6" borderId="0" xfId="3" applyFill="1"/>
    <xf numFmtId="9" fontId="67" fillId="0" borderId="0" xfId="2" applyFont="1"/>
    <xf numFmtId="0" fontId="65" fillId="3" borderId="5" xfId="3" applyFont="1" applyFill="1" applyBorder="1" applyAlignment="1" applyProtection="1">
      <alignment horizontal="left"/>
      <protection locked="0"/>
    </xf>
    <xf numFmtId="0" fontId="12" fillId="6" borderId="0" xfId="3" applyFont="1" applyFill="1"/>
    <xf numFmtId="0" fontId="63" fillId="11" borderId="8" xfId="0" applyFont="1" applyFill="1" applyBorder="1" applyAlignment="1">
      <alignment horizontal="right"/>
    </xf>
    <xf numFmtId="0" fontId="61" fillId="11" borderId="0" xfId="0" applyFont="1" applyFill="1"/>
    <xf numFmtId="0" fontId="69" fillId="2" borderId="44" xfId="0" applyFont="1" applyFill="1" applyBorder="1" applyAlignment="1">
      <alignment horizontal="center"/>
    </xf>
    <xf numFmtId="0" fontId="69" fillId="2" borderId="29" xfId="0" applyFont="1" applyFill="1" applyBorder="1" applyAlignment="1">
      <alignment horizontal="center" vertical="center"/>
    </xf>
    <xf numFmtId="0" fontId="69" fillId="2" borderId="48" xfId="0" applyFont="1" applyFill="1" applyBorder="1" applyAlignment="1">
      <alignment horizontal="center" vertical="center"/>
    </xf>
    <xf numFmtId="0" fontId="61" fillId="3" borderId="0" xfId="0" applyFont="1" applyFill="1" applyProtection="1">
      <protection locked="0"/>
    </xf>
    <xf numFmtId="168" fontId="66" fillId="6" borderId="0" xfId="0" applyNumberFormat="1" applyFont="1" applyFill="1" applyAlignment="1">
      <alignment horizontal="center" vertical="center"/>
    </xf>
    <xf numFmtId="0" fontId="65" fillId="11" borderId="0" xfId="0" applyFont="1" applyFill="1" applyAlignment="1">
      <alignment horizontal="left"/>
    </xf>
    <xf numFmtId="0" fontId="67" fillId="11" borderId="0" xfId="0" applyFont="1" applyFill="1" applyAlignment="1">
      <alignment horizontal="center"/>
    </xf>
    <xf numFmtId="9" fontId="65" fillId="11" borderId="0" xfId="2" applyFont="1" applyFill="1" applyAlignment="1">
      <alignment horizontal="center"/>
    </xf>
    <xf numFmtId="0" fontId="66" fillId="11" borderId="0" xfId="0" applyFont="1" applyFill="1" applyAlignment="1">
      <alignment horizontal="right"/>
    </xf>
    <xf numFmtId="0" fontId="73" fillId="5" borderId="22" xfId="0" applyFont="1" applyFill="1" applyBorder="1" applyAlignment="1">
      <alignment horizontal="center" vertical="center"/>
    </xf>
    <xf numFmtId="0" fontId="73" fillId="0" borderId="28" xfId="0" applyFont="1" applyBorder="1" applyAlignment="1" applyProtection="1">
      <alignment vertical="center"/>
      <protection locked="0"/>
    </xf>
    <xf numFmtId="0" fontId="73" fillId="6" borderId="0" xfId="0" applyFont="1" applyFill="1" applyAlignment="1">
      <alignment horizontal="center" vertical="center"/>
    </xf>
    <xf numFmtId="0" fontId="73" fillId="5" borderId="17" xfId="0" applyFont="1" applyFill="1" applyBorder="1" applyAlignment="1">
      <alignment horizontal="center" vertical="center"/>
    </xf>
    <xf numFmtId="0" fontId="64" fillId="5" borderId="17" xfId="0" applyFont="1" applyFill="1" applyBorder="1" applyAlignment="1">
      <alignment horizontal="center" vertical="center" wrapText="1"/>
    </xf>
    <xf numFmtId="0" fontId="73" fillId="0" borderId="11" xfId="0" applyFont="1" applyBorder="1" applyAlignment="1" applyProtection="1">
      <alignment vertical="center"/>
      <protection locked="0"/>
    </xf>
    <xf numFmtId="0" fontId="66" fillId="3" borderId="34" xfId="0" applyFont="1" applyFill="1" applyBorder="1" applyAlignment="1" applyProtection="1">
      <alignment horizontal="center"/>
      <protection locked="0"/>
    </xf>
    <xf numFmtId="0" fontId="66" fillId="5" borderId="17" xfId="0" applyFont="1" applyFill="1" applyBorder="1" applyAlignment="1">
      <alignment horizontal="center"/>
    </xf>
    <xf numFmtId="0" fontId="73" fillId="0" borderId="12" xfId="0" applyFont="1" applyBorder="1" applyAlignment="1" applyProtection="1">
      <alignment vertical="center"/>
      <protection locked="0"/>
    </xf>
    <xf numFmtId="0" fontId="66" fillId="4" borderId="47" xfId="0" applyFont="1" applyFill="1" applyBorder="1" applyAlignment="1">
      <alignment horizontal="center" vertical="center"/>
    </xf>
    <xf numFmtId="0" fontId="66" fillId="4" borderId="46" xfId="0" applyFont="1" applyFill="1" applyBorder="1" applyAlignment="1">
      <alignment horizontal="center" vertical="center"/>
    </xf>
    <xf numFmtId="0" fontId="66" fillId="5" borderId="17" xfId="0" applyFont="1" applyFill="1" applyBorder="1" applyAlignment="1">
      <alignment horizontal="center" vertical="center"/>
    </xf>
    <xf numFmtId="0" fontId="65" fillId="5" borderId="17" xfId="0" applyFont="1" applyFill="1" applyBorder="1" applyAlignment="1">
      <alignment horizontal="center"/>
    </xf>
    <xf numFmtId="0" fontId="75" fillId="4" borderId="45" xfId="0" applyFont="1" applyFill="1" applyBorder="1" applyAlignment="1">
      <alignment horizontal="center" vertical="center" wrapText="1"/>
    </xf>
    <xf numFmtId="0" fontId="66" fillId="3" borderId="12" xfId="0" applyFont="1" applyFill="1" applyBorder="1" applyAlignment="1" applyProtection="1">
      <alignment horizontal="center" vertical="center" wrapText="1"/>
      <protection locked="0"/>
    </xf>
    <xf numFmtId="44" fontId="63" fillId="3" borderId="45" xfId="1" applyFont="1" applyFill="1" applyBorder="1" applyAlignment="1" applyProtection="1">
      <alignment horizontal="center" vertical="center"/>
      <protection locked="0"/>
    </xf>
    <xf numFmtId="10" fontId="70" fillId="3" borderId="45" xfId="2" applyNumberFormat="1" applyFont="1" applyFill="1" applyBorder="1" applyAlignment="1" applyProtection="1">
      <alignment horizontal="center" vertical="center"/>
      <protection locked="0"/>
    </xf>
    <xf numFmtId="44" fontId="67" fillId="10" borderId="44" xfId="0" applyNumberFormat="1" applyFont="1" applyFill="1" applyBorder="1" applyAlignment="1">
      <alignment vertical="center"/>
    </xf>
    <xf numFmtId="0" fontId="61" fillId="1" borderId="0" xfId="0" applyFont="1" applyFill="1" applyProtection="1">
      <protection locked="0"/>
    </xf>
    <xf numFmtId="2" fontId="76" fillId="0" borderId="1" xfId="0" applyNumberFormat="1" applyFont="1" applyBorder="1" applyAlignment="1">
      <alignment horizontal="center" vertical="center"/>
    </xf>
    <xf numFmtId="0" fontId="76" fillId="3" borderId="1" xfId="0" applyFont="1" applyFill="1" applyBorder="1" applyAlignment="1" applyProtection="1">
      <alignment horizontal="center" vertical="center"/>
      <protection locked="0"/>
    </xf>
    <xf numFmtId="0" fontId="76" fillId="5" borderId="17" xfId="0" applyFont="1" applyFill="1" applyBorder="1" applyAlignment="1">
      <alignment horizontal="center" vertical="center"/>
    </xf>
    <xf numFmtId="0" fontId="78" fillId="0" borderId="6" xfId="0" applyFont="1" applyBorder="1" applyAlignment="1" applyProtection="1">
      <alignment vertical="center"/>
      <protection locked="0"/>
    </xf>
    <xf numFmtId="0" fontId="78" fillId="6" borderId="0" xfId="0" applyFont="1" applyFill="1" applyAlignment="1">
      <alignment horizontal="center" vertical="center"/>
    </xf>
    <xf numFmtId="0" fontId="69" fillId="9" borderId="39" xfId="0" applyFont="1" applyFill="1" applyBorder="1" applyAlignment="1">
      <alignment horizontal="center" vertical="center" wrapText="1"/>
    </xf>
    <xf numFmtId="0" fontId="66" fillId="5" borderId="17" xfId="0" applyFont="1" applyFill="1" applyBorder="1" applyAlignment="1">
      <alignment horizontal="center" vertical="center" wrapText="1"/>
    </xf>
    <xf numFmtId="0" fontId="69" fillId="9" borderId="31" xfId="0" applyFont="1" applyFill="1" applyBorder="1" applyAlignment="1">
      <alignment horizontal="center" vertical="center" wrapText="1"/>
    </xf>
    <xf numFmtId="0" fontId="77" fillId="9" borderId="31" xfId="0" applyFont="1" applyFill="1" applyBorder="1" applyAlignment="1">
      <alignment horizontal="center" vertical="center" wrapText="1"/>
    </xf>
    <xf numFmtId="0" fontId="75" fillId="5" borderId="17" xfId="0" applyFont="1" applyFill="1" applyBorder="1" applyAlignment="1">
      <alignment horizontal="center" vertical="center" wrapText="1"/>
    </xf>
    <xf numFmtId="0" fontId="80" fillId="9" borderId="42" xfId="0" applyFont="1" applyFill="1" applyBorder="1" applyAlignment="1">
      <alignment horizontal="center" vertical="center" wrapText="1"/>
    </xf>
    <xf numFmtId="0" fontId="81" fillId="9" borderId="31" xfId="0" applyFont="1" applyFill="1" applyBorder="1" applyAlignment="1">
      <alignment horizontal="center" vertical="center" wrapText="1"/>
    </xf>
    <xf numFmtId="0" fontId="75" fillId="0" borderId="0" xfId="0" applyFont="1" applyAlignment="1" applyProtection="1">
      <alignment horizontal="center" vertical="center" wrapText="1"/>
      <protection locked="0"/>
    </xf>
    <xf numFmtId="0" fontId="75" fillId="6" borderId="0" xfId="0" applyFont="1" applyFill="1" applyAlignment="1">
      <alignment horizontal="center" vertical="center" wrapText="1"/>
    </xf>
    <xf numFmtId="0" fontId="61" fillId="6" borderId="0" xfId="0" applyFont="1" applyFill="1" applyAlignment="1">
      <alignment wrapText="1"/>
    </xf>
    <xf numFmtId="0" fontId="66" fillId="0" borderId="2" xfId="0" applyFont="1" applyBorder="1" applyAlignment="1">
      <alignment horizontal="center" vertical="center" wrapText="1"/>
    </xf>
    <xf numFmtId="0" fontId="66" fillId="0" borderId="10" xfId="0" applyFont="1" applyBorder="1" applyAlignment="1">
      <alignment horizontal="center" vertical="center" wrapText="1"/>
    </xf>
    <xf numFmtId="0" fontId="66" fillId="5" borderId="2" xfId="0" applyFont="1" applyFill="1" applyBorder="1" applyAlignment="1">
      <alignment horizontal="center" vertical="center" wrapText="1"/>
    </xf>
    <xf numFmtId="0" fontId="75" fillId="5" borderId="2" xfId="0" applyFont="1" applyFill="1" applyBorder="1" applyAlignment="1">
      <alignment horizontal="center" vertical="center" wrapText="1"/>
    </xf>
    <xf numFmtId="0" fontId="66" fillId="0" borderId="0" xfId="0" applyFont="1" applyAlignment="1" applyProtection="1">
      <alignment vertical="center" wrapText="1"/>
      <protection locked="0"/>
    </xf>
    <xf numFmtId="0" fontId="66" fillId="6" borderId="0" xfId="0" applyFont="1" applyFill="1" applyAlignment="1">
      <alignment horizontal="center" vertical="center" wrapText="1"/>
    </xf>
    <xf numFmtId="0" fontId="65" fillId="0" borderId="0" xfId="0" applyFont="1" applyAlignment="1">
      <alignment wrapText="1"/>
    </xf>
    <xf numFmtId="0" fontId="61" fillId="0" borderId="2" xfId="0" applyFont="1" applyBorder="1" applyAlignment="1" applyProtection="1">
      <alignment horizontal="left"/>
      <protection locked="0"/>
    </xf>
    <xf numFmtId="0" fontId="82" fillId="0" borderId="10" xfId="0" applyFont="1" applyBorder="1" applyAlignment="1" applyProtection="1">
      <alignment horizontal="left"/>
      <protection locked="0"/>
    </xf>
    <xf numFmtId="0" fontId="65" fillId="0" borderId="76" xfId="0" applyFont="1" applyBorder="1" applyAlignment="1" applyProtection="1">
      <alignment horizontal="center"/>
      <protection locked="0"/>
    </xf>
    <xf numFmtId="3" fontId="65" fillId="0" borderId="2" xfId="0" applyNumberFormat="1" applyFont="1" applyBorder="1" applyAlignment="1" applyProtection="1">
      <alignment horizontal="center"/>
      <protection locked="0"/>
    </xf>
    <xf numFmtId="44" fontId="65" fillId="0" borderId="2" xfId="1" applyFont="1" applyBorder="1" applyProtection="1">
      <protection locked="0"/>
    </xf>
    <xf numFmtId="44" fontId="65" fillId="0" borderId="2" xfId="1" applyFont="1" applyBorder="1"/>
    <xf numFmtId="44" fontId="65" fillId="0" borderId="10" xfId="1" applyFont="1" applyBorder="1"/>
    <xf numFmtId="44" fontId="65" fillId="5" borderId="17" xfId="1" applyFont="1" applyFill="1" applyBorder="1"/>
    <xf numFmtId="3" fontId="65" fillId="0" borderId="2" xfId="0" applyNumberFormat="1" applyFont="1" applyBorder="1" applyAlignment="1">
      <alignment horizontal="center"/>
    </xf>
    <xf numFmtId="9" fontId="65" fillId="0" borderId="10" xfId="2" applyFont="1" applyBorder="1" applyProtection="1">
      <protection locked="0"/>
    </xf>
    <xf numFmtId="9" fontId="65" fillId="5" borderId="17" xfId="2" applyFont="1" applyFill="1" applyBorder="1"/>
    <xf numFmtId="44" fontId="65" fillId="0" borderId="1" xfId="1" applyFont="1" applyBorder="1" applyProtection="1">
      <protection locked="0"/>
    </xf>
    <xf numFmtId="44" fontId="65" fillId="0" borderId="1" xfId="1" applyFont="1" applyBorder="1"/>
    <xf numFmtId="10" fontId="65" fillId="0" borderId="1" xfId="2" applyNumberFormat="1" applyFont="1" applyBorder="1"/>
    <xf numFmtId="10" fontId="65" fillId="0" borderId="0" xfId="2" applyNumberFormat="1" applyFont="1" applyProtection="1">
      <protection locked="0"/>
    </xf>
    <xf numFmtId="10" fontId="65" fillId="6" borderId="0" xfId="2" applyNumberFormat="1" applyFont="1" applyFill="1"/>
    <xf numFmtId="44" fontId="65" fillId="0" borderId="0" xfId="0" applyNumberFormat="1" applyFont="1"/>
    <xf numFmtId="164" fontId="65" fillId="0" borderId="0" xfId="0" applyNumberFormat="1" applyFont="1"/>
    <xf numFmtId="0" fontId="61" fillId="3" borderId="1" xfId="0" applyFont="1" applyFill="1" applyBorder="1" applyAlignment="1" applyProtection="1">
      <alignment horizontal="left"/>
      <protection locked="0"/>
    </xf>
    <xf numFmtId="0" fontId="65" fillId="3" borderId="77" xfId="0" applyFont="1" applyFill="1" applyBorder="1" applyAlignment="1" applyProtection="1">
      <alignment horizontal="center"/>
      <protection locked="0"/>
    </xf>
    <xf numFmtId="3" fontId="65" fillId="3" borderId="1" xfId="0" applyNumberFormat="1" applyFont="1" applyFill="1" applyBorder="1" applyAlignment="1" applyProtection="1">
      <alignment horizontal="center"/>
      <protection locked="0"/>
    </xf>
    <xf numFmtId="44" fontId="65" fillId="3" borderId="1" xfId="1" applyFont="1" applyFill="1" applyBorder="1" applyProtection="1">
      <protection locked="0"/>
    </xf>
    <xf numFmtId="44" fontId="65" fillId="10" borderId="2" xfId="1" applyFont="1" applyFill="1" applyBorder="1"/>
    <xf numFmtId="44" fontId="65" fillId="10" borderId="10" xfId="1" applyFont="1" applyFill="1" applyBorder="1"/>
    <xf numFmtId="44" fontId="65" fillId="6" borderId="17" xfId="1" applyFont="1" applyFill="1" applyBorder="1"/>
    <xf numFmtId="3" fontId="65" fillId="10" borderId="2" xfId="0" applyNumberFormat="1" applyFont="1" applyFill="1" applyBorder="1" applyAlignment="1">
      <alignment horizontal="center"/>
    </xf>
    <xf numFmtId="44" fontId="65" fillId="10" borderId="2" xfId="1" applyFont="1" applyFill="1" applyBorder="1" applyProtection="1">
      <protection locked="0"/>
    </xf>
    <xf numFmtId="9" fontId="65" fillId="3" borderId="5" xfId="2" applyFont="1" applyFill="1" applyBorder="1" applyProtection="1">
      <protection locked="0"/>
    </xf>
    <xf numFmtId="44" fontId="65" fillId="10" borderId="1" xfId="1" applyFont="1" applyFill="1" applyBorder="1"/>
    <xf numFmtId="44" fontId="65" fillId="12" borderId="1" xfId="1" applyFont="1" applyFill="1" applyBorder="1"/>
    <xf numFmtId="10" fontId="65" fillId="10" borderId="1" xfId="2" applyNumberFormat="1" applyFont="1" applyFill="1" applyBorder="1"/>
    <xf numFmtId="10" fontId="65" fillId="3" borderId="0" xfId="2" applyNumberFormat="1" applyFont="1" applyFill="1" applyProtection="1">
      <protection locked="0"/>
    </xf>
    <xf numFmtId="0" fontId="61" fillId="0" borderId="5" xfId="0" applyFont="1" applyBorder="1" applyAlignment="1" applyProtection="1">
      <alignment horizontal="left"/>
      <protection locked="0"/>
    </xf>
    <xf numFmtId="0" fontId="65" fillId="0" borderId="77" xfId="0" applyFont="1" applyBorder="1" applyAlignment="1" applyProtection="1">
      <alignment horizontal="center"/>
      <protection locked="0"/>
    </xf>
    <xf numFmtId="9" fontId="65" fillId="0" borderId="5" xfId="2" applyFont="1" applyBorder="1" applyProtection="1">
      <protection locked="0"/>
    </xf>
    <xf numFmtId="0" fontId="61" fillId="0" borderId="1" xfId="0" applyFont="1" applyBorder="1" applyAlignment="1" applyProtection="1">
      <alignment horizontal="left"/>
      <protection locked="0"/>
    </xf>
    <xf numFmtId="3" fontId="65" fillId="0" borderId="0" xfId="0" applyNumberFormat="1" applyFont="1"/>
    <xf numFmtId="0" fontId="83" fillId="0" borderId="5" xfId="0" applyFont="1" applyBorder="1" applyAlignment="1" applyProtection="1">
      <alignment horizontal="left"/>
      <protection locked="0"/>
    </xf>
    <xf numFmtId="0" fontId="83" fillId="3" borderId="5" xfId="0" applyFont="1" applyFill="1" applyBorder="1" applyAlignment="1" applyProtection="1">
      <alignment horizontal="left"/>
      <protection locked="0"/>
    </xf>
    <xf numFmtId="0" fontId="61" fillId="6" borderId="1" xfId="0" applyFont="1" applyFill="1" applyBorder="1"/>
    <xf numFmtId="0" fontId="61" fillId="10" borderId="7" xfId="0" applyFont="1" applyFill="1" applyBorder="1"/>
    <xf numFmtId="0" fontId="70" fillId="10" borderId="78" xfId="0" applyFont="1" applyFill="1" applyBorder="1" applyAlignment="1">
      <alignment horizontal="right"/>
    </xf>
    <xf numFmtId="3" fontId="63" fillId="10" borderId="1" xfId="0" applyNumberFormat="1" applyFont="1" applyFill="1" applyBorder="1"/>
    <xf numFmtId="44" fontId="63" fillId="10" borderId="1" xfId="1" applyFont="1" applyFill="1" applyBorder="1" applyAlignment="1">
      <alignment horizontal="center"/>
    </xf>
    <xf numFmtId="44" fontId="63" fillId="10" borderId="1" xfId="0" applyNumberFormat="1" applyFont="1" applyFill="1" applyBorder="1" applyAlignment="1">
      <alignment horizontal="right"/>
    </xf>
    <xf numFmtId="44" fontId="63" fillId="10" borderId="1" xfId="0" applyNumberFormat="1" applyFont="1" applyFill="1" applyBorder="1"/>
    <xf numFmtId="44" fontId="84" fillId="6" borderId="1" xfId="0" applyNumberFormat="1" applyFont="1" applyFill="1" applyBorder="1"/>
    <xf numFmtId="3" fontId="63" fillId="10" borderId="1" xfId="0" applyNumberFormat="1" applyFont="1" applyFill="1" applyBorder="1" applyAlignment="1">
      <alignment horizontal="center"/>
    </xf>
    <xf numFmtId="44" fontId="66" fillId="6" borderId="1" xfId="0" applyNumberFormat="1" applyFont="1" applyFill="1" applyBorder="1"/>
    <xf numFmtId="0" fontId="70" fillId="10" borderId="7" xfId="0" applyFont="1" applyFill="1" applyBorder="1"/>
    <xf numFmtId="10" fontId="63" fillId="10" borderId="1" xfId="0" applyNumberFormat="1" applyFont="1" applyFill="1" applyBorder="1" applyAlignment="1">
      <alignment horizontal="center"/>
    </xf>
    <xf numFmtId="10" fontId="70" fillId="10" borderId="1" xfId="0" applyNumberFormat="1" applyFont="1" applyFill="1" applyBorder="1" applyAlignment="1">
      <alignment horizontal="center"/>
    </xf>
    <xf numFmtId="10" fontId="70" fillId="6" borderId="1" xfId="0" applyNumberFormat="1" applyFont="1" applyFill="1" applyBorder="1" applyAlignment="1">
      <alignment horizontal="center"/>
    </xf>
    <xf numFmtId="164" fontId="61" fillId="0" borderId="0" xfId="0" applyNumberFormat="1" applyFont="1"/>
    <xf numFmtId="0" fontId="55" fillId="14" borderId="5" xfId="0" applyFont="1" applyFill="1" applyBorder="1" applyAlignment="1" applyProtection="1">
      <alignment horizontal="left" wrapText="1"/>
      <protection locked="0"/>
    </xf>
    <xf numFmtId="8" fontId="85" fillId="3" borderId="1" xfId="1" applyNumberFormat="1" applyFont="1" applyFill="1" applyBorder="1" applyAlignment="1" applyProtection="1">
      <protection locked="0"/>
    </xf>
    <xf numFmtId="0" fontId="3" fillId="0" borderId="5" xfId="0" applyFont="1" applyBorder="1" applyAlignment="1" applyProtection="1">
      <alignment horizontal="left" wrapText="1"/>
      <protection locked="0"/>
    </xf>
    <xf numFmtId="0" fontId="58" fillId="0" borderId="5" xfId="0" applyFont="1" applyBorder="1" applyAlignment="1" applyProtection="1">
      <alignment horizontal="left"/>
      <protection locked="0"/>
    </xf>
    <xf numFmtId="44" fontId="85" fillId="3" borderId="0" xfId="1" applyFont="1" applyFill="1" applyBorder="1" applyAlignment="1" applyProtection="1">
      <protection locked="0"/>
    </xf>
    <xf numFmtId="0" fontId="86" fillId="3" borderId="1" xfId="0" applyFont="1" applyFill="1" applyBorder="1" applyAlignment="1" applyProtection="1">
      <alignment horizontal="left"/>
      <protection locked="0"/>
    </xf>
    <xf numFmtId="0" fontId="58" fillId="0" borderId="77" xfId="0" applyFont="1" applyBorder="1" applyAlignment="1" applyProtection="1">
      <alignment horizontal="center"/>
      <protection locked="0"/>
    </xf>
    <xf numFmtId="0" fontId="58" fillId="14" borderId="77" xfId="0" applyFont="1" applyFill="1" applyBorder="1" applyAlignment="1" applyProtection="1">
      <alignment horizontal="center"/>
      <protection locked="0"/>
    </xf>
    <xf numFmtId="0" fontId="58" fillId="3" borderId="77" xfId="0" applyFont="1" applyFill="1" applyBorder="1" applyAlignment="1" applyProtection="1">
      <alignment horizontal="center"/>
      <protection locked="0"/>
    </xf>
    <xf numFmtId="1" fontId="4" fillId="4" borderId="10" xfId="0" applyNumberFormat="1" applyFont="1" applyFill="1" applyBorder="1" applyAlignment="1">
      <alignment horizontal="right"/>
    </xf>
    <xf numFmtId="1" fontId="4" fillId="4" borderId="5" xfId="0" applyNumberFormat="1" applyFont="1" applyFill="1" applyBorder="1" applyAlignment="1">
      <alignment horizontal="right"/>
    </xf>
    <xf numFmtId="1" fontId="4" fillId="4" borderId="1" xfId="0" applyNumberFormat="1" applyFont="1" applyFill="1" applyBorder="1" applyAlignment="1">
      <alignment horizontal="right"/>
    </xf>
    <xf numFmtId="1" fontId="4" fillId="11" borderId="8" xfId="0" applyNumberFormat="1" applyFont="1" applyFill="1" applyBorder="1" applyAlignment="1">
      <alignment horizontal="right"/>
    </xf>
    <xf numFmtId="1" fontId="3" fillId="11" borderId="0" xfId="0" applyNumberFormat="1" applyFont="1" applyFill="1"/>
    <xf numFmtId="1" fontId="3" fillId="0" borderId="2" xfId="0" applyNumberFormat="1" applyFont="1" applyBorder="1" applyAlignment="1" applyProtection="1">
      <alignment horizontal="left"/>
      <protection locked="0"/>
    </xf>
    <xf numFmtId="1" fontId="3" fillId="3" borderId="1" xfId="0" applyNumberFormat="1" applyFont="1" applyFill="1" applyBorder="1" applyAlignment="1" applyProtection="1">
      <alignment horizontal="left"/>
      <protection locked="0"/>
    </xf>
    <xf numFmtId="1" fontId="3" fillId="0" borderId="2" xfId="0" applyNumberFormat="1" applyFont="1" applyBorder="1" applyAlignment="1" applyProtection="1">
      <alignment horizontal="left" wrapText="1"/>
      <protection locked="0"/>
    </xf>
    <xf numFmtId="1" fontId="3" fillId="3" borderId="1" xfId="0" applyNumberFormat="1" applyFont="1" applyFill="1" applyBorder="1" applyAlignment="1" applyProtection="1">
      <alignment horizontal="left" wrapText="1"/>
      <protection locked="0"/>
    </xf>
    <xf numFmtId="1" fontId="3" fillId="10" borderId="7" xfId="0" applyNumberFormat="1" applyFont="1" applyFill="1" applyBorder="1"/>
    <xf numFmtId="1" fontId="3" fillId="0" borderId="0" xfId="0" applyNumberFormat="1" applyFont="1"/>
    <xf numFmtId="0" fontId="41" fillId="8" borderId="36" xfId="0" applyFont="1" applyFill="1" applyBorder="1" applyAlignment="1">
      <alignment horizontal="center"/>
    </xf>
    <xf numFmtId="0" fontId="41" fillId="8" borderId="75" xfId="0" applyFont="1" applyFill="1" applyBorder="1" applyAlignment="1">
      <alignment horizontal="center"/>
    </xf>
    <xf numFmtId="0" fontId="41" fillId="8" borderId="69" xfId="0" applyFont="1" applyFill="1" applyBorder="1" applyAlignment="1">
      <alignment horizontal="center"/>
    </xf>
    <xf numFmtId="0" fontId="41" fillId="8" borderId="40" xfId="0" applyFont="1" applyFill="1" applyBorder="1" applyAlignment="1">
      <alignment horizontal="center"/>
    </xf>
    <xf numFmtId="0" fontId="40" fillId="9" borderId="49" xfId="0" applyFont="1" applyFill="1" applyBorder="1" applyAlignment="1">
      <alignment horizontal="center" vertical="center"/>
    </xf>
    <xf numFmtId="0" fontId="40" fillId="9" borderId="50" xfId="0" applyFont="1" applyFill="1" applyBorder="1" applyAlignment="1">
      <alignment horizontal="center" vertical="center"/>
    </xf>
    <xf numFmtId="168" fontId="22" fillId="0" borderId="60" xfId="0" applyNumberFormat="1" applyFont="1" applyBorder="1" applyAlignment="1">
      <alignment horizontal="center"/>
    </xf>
    <xf numFmtId="168" fontId="22" fillId="0" borderId="58" xfId="0" applyNumberFormat="1" applyFont="1" applyBorder="1" applyAlignment="1">
      <alignment horizontal="center"/>
    </xf>
    <xf numFmtId="168" fontId="22" fillId="0" borderId="7" xfId="0" applyNumberFormat="1" applyFont="1" applyBorder="1" applyAlignment="1">
      <alignment horizontal="center"/>
    </xf>
    <xf numFmtId="168" fontId="22" fillId="0" borderId="6" xfId="0" applyNumberFormat="1" applyFont="1" applyBorder="1" applyAlignment="1">
      <alignment horizontal="center"/>
    </xf>
    <xf numFmtId="0" fontId="42" fillId="9" borderId="13" xfId="0" applyFont="1" applyFill="1" applyBorder="1" applyAlignment="1">
      <alignment horizontal="center" vertical="center"/>
    </xf>
    <xf numFmtId="0" fontId="42" fillId="9" borderId="8" xfId="0" applyFont="1" applyFill="1" applyBorder="1" applyAlignment="1">
      <alignment horizontal="center" vertical="center"/>
    </xf>
    <xf numFmtId="0" fontId="42" fillId="9" borderId="52" xfId="0" applyFont="1" applyFill="1" applyBorder="1" applyAlignment="1">
      <alignment horizontal="center" vertical="center"/>
    </xf>
    <xf numFmtId="0" fontId="42" fillId="9" borderId="15" xfId="0" applyFont="1" applyFill="1" applyBorder="1" applyAlignment="1">
      <alignment horizontal="center" vertical="center"/>
    </xf>
    <xf numFmtId="0" fontId="42" fillId="9" borderId="0" xfId="0" applyFont="1" applyFill="1" applyAlignment="1">
      <alignment horizontal="center" vertical="center"/>
    </xf>
    <xf numFmtId="0" fontId="42" fillId="9" borderId="53" xfId="0" applyFont="1" applyFill="1" applyBorder="1" applyAlignment="1">
      <alignment horizontal="center" vertical="center"/>
    </xf>
    <xf numFmtId="0" fontId="44" fillId="9" borderId="54" xfId="0" applyFont="1" applyFill="1" applyBorder="1" applyAlignment="1">
      <alignment horizontal="center" vertical="center"/>
    </xf>
    <xf numFmtId="0" fontId="44" fillId="9" borderId="51" xfId="0" applyFont="1" applyFill="1" applyBorder="1" applyAlignment="1">
      <alignment horizontal="center" vertical="center"/>
    </xf>
    <xf numFmtId="0" fontId="44" fillId="9" borderId="42" xfId="0" applyFont="1" applyFill="1" applyBorder="1" applyAlignment="1">
      <alignment horizontal="center" vertical="center"/>
    </xf>
    <xf numFmtId="0" fontId="4" fillId="13" borderId="5" xfId="0" applyFont="1" applyFill="1" applyBorder="1" applyAlignment="1">
      <alignment horizontal="center"/>
    </xf>
    <xf numFmtId="0" fontId="4" fillId="13" borderId="7" xfId="0" applyFont="1" applyFill="1" applyBorder="1" applyAlignment="1">
      <alignment horizontal="center"/>
    </xf>
    <xf numFmtId="0" fontId="4" fillId="13" borderId="6" xfId="0" applyFont="1" applyFill="1" applyBorder="1" applyAlignment="1">
      <alignment horizontal="center"/>
    </xf>
    <xf numFmtId="3" fontId="4" fillId="0" borderId="7" xfId="0" applyNumberFormat="1" applyFont="1" applyBorder="1" applyAlignment="1">
      <alignment horizontal="center"/>
    </xf>
    <xf numFmtId="3" fontId="4" fillId="0" borderId="6" xfId="0" applyNumberFormat="1" applyFont="1" applyBorder="1" applyAlignment="1">
      <alignment horizontal="center"/>
    </xf>
    <xf numFmtId="0" fontId="41" fillId="8" borderId="34" xfId="0" applyFont="1" applyFill="1" applyBorder="1" applyAlignment="1">
      <alignment horizontal="center"/>
    </xf>
    <xf numFmtId="0" fontId="24" fillId="13" borderId="5" xfId="0" applyFont="1" applyFill="1" applyBorder="1" applyAlignment="1">
      <alignment horizontal="center" vertical="center"/>
    </xf>
    <xf numFmtId="0" fontId="24" fillId="13" borderId="7" xfId="0" applyFont="1" applyFill="1" applyBorder="1" applyAlignment="1">
      <alignment horizontal="center" vertical="center"/>
    </xf>
    <xf numFmtId="0" fontId="24" fillId="13" borderId="6" xfId="0" applyFont="1" applyFill="1" applyBorder="1" applyAlignment="1">
      <alignment horizontal="center" vertical="center"/>
    </xf>
    <xf numFmtId="168" fontId="4" fillId="0" borderId="7" xfId="0" applyNumberFormat="1" applyFont="1" applyBorder="1" applyAlignment="1">
      <alignment horizontal="center"/>
    </xf>
    <xf numFmtId="168" fontId="4" fillId="0" borderId="6" xfId="0" applyNumberFormat="1" applyFont="1" applyBorder="1" applyAlignment="1">
      <alignment horizontal="center"/>
    </xf>
    <xf numFmtId="168" fontId="4" fillId="7" borderId="72" xfId="0" applyNumberFormat="1" applyFont="1" applyFill="1" applyBorder="1" applyAlignment="1">
      <alignment horizontal="center" vertical="center"/>
    </xf>
    <xf numFmtId="168" fontId="4" fillId="7" borderId="2" xfId="0" applyNumberFormat="1" applyFont="1" applyFill="1" applyBorder="1" applyAlignment="1">
      <alignment horizontal="center" vertical="center"/>
    </xf>
    <xf numFmtId="9" fontId="5" fillId="0" borderId="72" xfId="2" applyFont="1" applyBorder="1" applyAlignment="1" applyProtection="1">
      <alignment horizontal="center" vertical="center"/>
    </xf>
    <xf numFmtId="9" fontId="5" fillId="0" borderId="2" xfId="2" applyFont="1" applyBorder="1" applyAlignment="1" applyProtection="1">
      <alignment horizontal="center" vertical="center"/>
    </xf>
    <xf numFmtId="0" fontId="3" fillId="3" borderId="15" xfId="0" applyFont="1" applyFill="1" applyBorder="1" applyAlignment="1" applyProtection="1">
      <alignment horizontal="center"/>
      <protection locked="0"/>
    </xf>
    <xf numFmtId="0" fontId="3" fillId="3" borderId="32" xfId="0" applyFont="1" applyFill="1" applyBorder="1" applyAlignment="1" applyProtection="1">
      <alignment horizontal="center"/>
      <protection locked="0"/>
    </xf>
    <xf numFmtId="0" fontId="4" fillId="3" borderId="59" xfId="0" applyFont="1" applyFill="1" applyBorder="1" applyAlignment="1" applyProtection="1">
      <alignment horizontal="left"/>
      <protection locked="0"/>
    </xf>
    <xf numFmtId="0" fontId="4" fillId="3" borderId="58" xfId="0" applyFont="1" applyFill="1" applyBorder="1" applyAlignment="1" applyProtection="1">
      <alignment horizontal="left"/>
      <protection locked="0"/>
    </xf>
    <xf numFmtId="0" fontId="40" fillId="9" borderId="63" xfId="0" applyFont="1" applyFill="1" applyBorder="1" applyAlignment="1">
      <alignment horizontal="center" vertical="center" wrapText="1"/>
    </xf>
    <xf numFmtId="0" fontId="40" fillId="9" borderId="62" xfId="0" applyFont="1" applyFill="1" applyBorder="1" applyAlignment="1">
      <alignment horizontal="center" vertical="center" wrapText="1"/>
    </xf>
    <xf numFmtId="0" fontId="24" fillId="3" borderId="57" xfId="0" applyFont="1" applyFill="1" applyBorder="1" applyAlignment="1" applyProtection="1">
      <alignment horizontal="center" vertical="center" wrapText="1"/>
      <protection locked="0"/>
    </xf>
    <xf numFmtId="0" fontId="24" fillId="3" borderId="58" xfId="0" applyFont="1" applyFill="1" applyBorder="1" applyAlignment="1" applyProtection="1">
      <alignment horizontal="center" vertical="center" wrapText="1"/>
      <protection locked="0"/>
    </xf>
    <xf numFmtId="0" fontId="43" fillId="9" borderId="13" xfId="0" applyFont="1" applyFill="1" applyBorder="1" applyAlignment="1">
      <alignment horizontal="center" vertical="center" wrapText="1"/>
    </xf>
    <xf numFmtId="0" fontId="43" fillId="9" borderId="8" xfId="0" applyFont="1" applyFill="1" applyBorder="1" applyAlignment="1">
      <alignment horizontal="center" vertical="center" wrapText="1"/>
    </xf>
    <xf numFmtId="0" fontId="43" fillId="9" borderId="14" xfId="0" applyFont="1" applyFill="1" applyBorder="1" applyAlignment="1">
      <alignment horizontal="center" vertical="center" wrapText="1"/>
    </xf>
    <xf numFmtId="0" fontId="43" fillId="9" borderId="15" xfId="0" applyFont="1" applyFill="1" applyBorder="1" applyAlignment="1">
      <alignment horizontal="center" vertical="center" wrapText="1"/>
    </xf>
    <xf numFmtId="0" fontId="43" fillId="9" borderId="0" xfId="0" applyFont="1" applyFill="1" applyAlignment="1">
      <alignment horizontal="center" vertical="center" wrapText="1"/>
    </xf>
    <xf numFmtId="0" fontId="43" fillId="9" borderId="11" xfId="0" applyFont="1" applyFill="1" applyBorder="1" applyAlignment="1">
      <alignment horizontal="center" vertical="center" wrapText="1"/>
    </xf>
    <xf numFmtId="0" fontId="43" fillId="9" borderId="54" xfId="0" applyFont="1" applyFill="1" applyBorder="1" applyAlignment="1">
      <alignment horizontal="center" vertical="center" wrapText="1"/>
    </xf>
    <xf numFmtId="0" fontId="43" fillId="9" borderId="51" xfId="0" applyFont="1" applyFill="1" applyBorder="1" applyAlignment="1">
      <alignment horizontal="center" vertical="center" wrapText="1"/>
    </xf>
    <xf numFmtId="0" fontId="43" fillId="9" borderId="64" xfId="0" applyFont="1" applyFill="1" applyBorder="1" applyAlignment="1">
      <alignment horizontal="center" vertical="center" wrapText="1"/>
    </xf>
    <xf numFmtId="0" fontId="31" fillId="4" borderId="34" xfId="0" applyFont="1" applyFill="1" applyBorder="1" applyAlignment="1">
      <alignment horizontal="right" vertical="center"/>
    </xf>
    <xf numFmtId="0" fontId="31" fillId="4" borderId="40" xfId="0" applyFont="1" applyFill="1" applyBorder="1" applyAlignment="1">
      <alignment horizontal="right" vertical="center"/>
    </xf>
    <xf numFmtId="0" fontId="41" fillId="9" borderId="66" xfId="0" applyFont="1" applyFill="1" applyBorder="1" applyAlignment="1">
      <alignment horizontal="center" vertical="center" wrapText="1"/>
    </xf>
    <xf numFmtId="0" fontId="41" fillId="9" borderId="67" xfId="0" applyFont="1" applyFill="1" applyBorder="1" applyAlignment="1">
      <alignment horizontal="center" vertical="center" wrapText="1"/>
    </xf>
    <xf numFmtId="0" fontId="41" fillId="9" borderId="54" xfId="0" applyFont="1" applyFill="1" applyBorder="1" applyAlignment="1">
      <alignment horizontal="center" vertical="center" wrapText="1"/>
    </xf>
    <xf numFmtId="0" fontId="41" fillId="9" borderId="42" xfId="0" applyFont="1" applyFill="1" applyBorder="1" applyAlignment="1">
      <alignment horizontal="center" vertical="center" wrapText="1"/>
    </xf>
    <xf numFmtId="0" fontId="42" fillId="9" borderId="57" xfId="0" applyFont="1" applyFill="1" applyBorder="1" applyAlignment="1">
      <alignment horizontal="center" vertical="center"/>
    </xf>
    <xf numFmtId="0" fontId="42" fillId="9" borderId="60" xfId="0" applyFont="1" applyFill="1" applyBorder="1" applyAlignment="1">
      <alignment horizontal="center" vertical="center"/>
    </xf>
    <xf numFmtId="0" fontId="42" fillId="9" borderId="58" xfId="0" applyFont="1" applyFill="1" applyBorder="1" applyAlignment="1">
      <alignment horizontal="center" vertical="center"/>
    </xf>
    <xf numFmtId="0" fontId="40" fillId="9" borderId="38" xfId="0" applyFont="1" applyFill="1" applyBorder="1" applyAlignment="1">
      <alignment horizontal="center" vertical="center" wrapText="1"/>
    </xf>
    <xf numFmtId="0" fontId="40" fillId="9" borderId="41" xfId="0" applyFont="1" applyFill="1" applyBorder="1" applyAlignment="1">
      <alignment horizontal="center" vertical="center" wrapText="1"/>
    </xf>
    <xf numFmtId="0" fontId="33" fillId="3" borderId="5" xfId="0" applyFont="1" applyFill="1" applyBorder="1" applyAlignment="1" applyProtection="1">
      <alignment horizontal="center" vertical="center"/>
      <protection locked="0"/>
    </xf>
    <xf numFmtId="0" fontId="33" fillId="3" borderId="7" xfId="0" applyFont="1" applyFill="1" applyBorder="1" applyAlignment="1" applyProtection="1">
      <alignment horizontal="center" vertical="center"/>
      <protection locked="0"/>
    </xf>
    <xf numFmtId="0" fontId="33" fillId="3" borderId="6" xfId="0" applyFont="1" applyFill="1" applyBorder="1" applyAlignment="1" applyProtection="1">
      <alignment horizontal="center" vertical="center"/>
      <protection locked="0"/>
    </xf>
    <xf numFmtId="0" fontId="49" fillId="9" borderId="11" xfId="0" applyFont="1" applyFill="1" applyBorder="1" applyAlignment="1">
      <alignment horizontal="center" vertical="center" wrapText="1"/>
    </xf>
    <xf numFmtId="0" fontId="49" fillId="9" borderId="64" xfId="0" applyFont="1" applyFill="1" applyBorder="1" applyAlignment="1">
      <alignment horizontal="center" vertical="center" wrapText="1"/>
    </xf>
    <xf numFmtId="9" fontId="30" fillId="3" borderId="36" xfId="2" applyFont="1" applyFill="1" applyBorder="1" applyAlignment="1" applyProtection="1">
      <alignment horizontal="center" vertical="center" wrapText="1"/>
      <protection locked="0"/>
    </xf>
    <xf numFmtId="9" fontId="30" fillId="3" borderId="75" xfId="2" applyFont="1" applyFill="1" applyBorder="1" applyAlignment="1" applyProtection="1">
      <alignment horizontal="center" vertical="center" wrapText="1"/>
      <protection locked="0"/>
    </xf>
    <xf numFmtId="9" fontId="30" fillId="3" borderId="79" xfId="2" applyFont="1" applyFill="1" applyBorder="1" applyAlignment="1" applyProtection="1">
      <alignment horizontal="center" vertical="center" wrapText="1"/>
      <protection locked="0"/>
    </xf>
    <xf numFmtId="9" fontId="30" fillId="3" borderId="80" xfId="2" applyFont="1" applyFill="1" applyBorder="1" applyAlignment="1" applyProtection="1">
      <alignment horizontal="center" vertical="center" wrapText="1"/>
      <protection locked="0"/>
    </xf>
    <xf numFmtId="9" fontId="30" fillId="3" borderId="0" xfId="2" applyFont="1" applyFill="1" applyBorder="1" applyAlignment="1" applyProtection="1">
      <alignment horizontal="center" vertical="center" wrapText="1"/>
      <protection locked="0"/>
    </xf>
    <xf numFmtId="9" fontId="30" fillId="3" borderId="11" xfId="2" applyFont="1" applyFill="1" applyBorder="1" applyAlignment="1" applyProtection="1">
      <alignment horizontal="center" vertical="center" wrapText="1"/>
      <protection locked="0"/>
    </xf>
    <xf numFmtId="0" fontId="4" fillId="13" borderId="59" xfId="0" applyFont="1" applyFill="1" applyBorder="1" applyAlignment="1">
      <alignment horizontal="center"/>
    </xf>
    <xf numFmtId="0" fontId="4" fillId="13" borderId="58" xfId="0" applyFont="1" applyFill="1" applyBorder="1" applyAlignment="1">
      <alignment horizontal="center"/>
    </xf>
    <xf numFmtId="0" fontId="24" fillId="0" borderId="59" xfId="0" applyFont="1" applyBorder="1" applyAlignment="1">
      <alignment horizontal="center" vertical="center" wrapText="1"/>
    </xf>
    <xf numFmtId="0" fontId="24" fillId="0" borderId="60" xfId="0" applyFont="1" applyBorder="1" applyAlignment="1">
      <alignment horizontal="center" vertical="center" wrapText="1"/>
    </xf>
    <xf numFmtId="0" fontId="24" fillId="0" borderId="58" xfId="0" applyFont="1" applyBorder="1" applyAlignment="1">
      <alignment horizontal="center" vertical="center" wrapText="1"/>
    </xf>
    <xf numFmtId="0" fontId="4" fillId="3" borderId="5" xfId="0" applyFont="1" applyFill="1" applyBorder="1" applyAlignment="1" applyProtection="1">
      <alignment horizontal="left"/>
      <protection locked="0"/>
    </xf>
    <xf numFmtId="0" fontId="4" fillId="3" borderId="6" xfId="0" applyFont="1" applyFill="1" applyBorder="1" applyAlignment="1" applyProtection="1">
      <alignment horizontal="left"/>
      <protection locked="0"/>
    </xf>
    <xf numFmtId="0" fontId="24" fillId="13" borderId="24" xfId="0" applyFont="1" applyFill="1" applyBorder="1" applyAlignment="1">
      <alignment horizontal="center" vertical="center"/>
    </xf>
    <xf numFmtId="0" fontId="24" fillId="13" borderId="71" xfId="0" applyFont="1" applyFill="1" applyBorder="1" applyAlignment="1">
      <alignment horizontal="center" vertical="center"/>
    </xf>
    <xf numFmtId="0" fontId="24" fillId="13" borderId="25" xfId="0" applyFont="1" applyFill="1" applyBorder="1" applyAlignment="1">
      <alignment horizontal="center" vertical="center"/>
    </xf>
    <xf numFmtId="168" fontId="24" fillId="0" borderId="71" xfId="0" applyNumberFormat="1" applyFont="1" applyBorder="1" applyAlignment="1">
      <alignment horizontal="center" vertical="center"/>
    </xf>
    <xf numFmtId="168" fontId="24" fillId="0" borderId="25" xfId="0" applyNumberFormat="1" applyFont="1" applyBorder="1" applyAlignment="1">
      <alignment horizontal="center" vertical="center"/>
    </xf>
    <xf numFmtId="9" fontId="22" fillId="0" borderId="56" xfId="2" applyFont="1" applyFill="1" applyBorder="1" applyAlignment="1" applyProtection="1">
      <alignment horizontal="center"/>
    </xf>
    <xf numFmtId="9" fontId="22" fillId="0" borderId="43" xfId="2" applyFont="1" applyFill="1" applyBorder="1" applyAlignment="1" applyProtection="1">
      <alignment horizontal="center"/>
    </xf>
    <xf numFmtId="0" fontId="4" fillId="13" borderId="73" xfId="0" applyFont="1" applyFill="1" applyBorder="1" applyAlignment="1">
      <alignment horizontal="center"/>
    </xf>
    <xf numFmtId="0" fontId="4" fillId="13" borderId="74" xfId="0" applyFont="1" applyFill="1" applyBorder="1" applyAlignment="1">
      <alignment horizontal="center"/>
    </xf>
    <xf numFmtId="0" fontId="4" fillId="3" borderId="73" xfId="0" applyFont="1" applyFill="1" applyBorder="1" applyAlignment="1" applyProtection="1">
      <alignment horizontal="left"/>
      <protection locked="0"/>
    </xf>
    <xf numFmtId="0" fontId="4" fillId="3" borderId="74" xfId="0" applyFont="1" applyFill="1" applyBorder="1" applyAlignment="1" applyProtection="1">
      <alignment horizontal="left"/>
      <protection locked="0"/>
    </xf>
    <xf numFmtId="168" fontId="24" fillId="0" borderId="7" xfId="0" applyNumberFormat="1" applyFont="1" applyBorder="1" applyAlignment="1">
      <alignment horizontal="center" vertical="center"/>
    </xf>
    <xf numFmtId="168" fontId="24" fillId="0" borderId="6" xfId="0" applyNumberFormat="1" applyFont="1" applyBorder="1" applyAlignment="1">
      <alignment horizontal="center" vertical="center"/>
    </xf>
    <xf numFmtId="0" fontId="24" fillId="13" borderId="59" xfId="0" applyFont="1" applyFill="1" applyBorder="1" applyAlignment="1">
      <alignment horizontal="center"/>
    </xf>
    <xf numFmtId="0" fontId="24" fillId="13" borderId="60" xfId="0" applyFont="1" applyFill="1" applyBorder="1" applyAlignment="1">
      <alignment horizontal="center"/>
    </xf>
    <xf numFmtId="0" fontId="24" fillId="13" borderId="58" xfId="0" applyFont="1" applyFill="1" applyBorder="1" applyAlignment="1">
      <alignment horizontal="center"/>
    </xf>
    <xf numFmtId="0" fontId="24" fillId="13" borderId="5" xfId="0" applyFont="1" applyFill="1" applyBorder="1" applyAlignment="1">
      <alignment horizontal="center"/>
    </xf>
    <xf numFmtId="0" fontId="24" fillId="13" borderId="7" xfId="0" applyFont="1" applyFill="1" applyBorder="1" applyAlignment="1">
      <alignment horizontal="center"/>
    </xf>
    <xf numFmtId="0" fontId="24" fillId="13" borderId="6" xfId="0" applyFont="1" applyFill="1" applyBorder="1" applyAlignment="1">
      <alignment horizontal="center"/>
    </xf>
    <xf numFmtId="0" fontId="24" fillId="13" borderId="55" xfId="0" applyFont="1" applyFill="1" applyBorder="1" applyAlignment="1">
      <alignment horizontal="center"/>
    </xf>
    <xf numFmtId="0" fontId="24" fillId="13" borderId="56" xfId="0" applyFont="1" applyFill="1" applyBorder="1" applyAlignment="1">
      <alignment horizontal="center"/>
    </xf>
    <xf numFmtId="0" fontId="24" fillId="13" borderId="43" xfId="0" applyFont="1" applyFill="1" applyBorder="1" applyAlignment="1">
      <alignment horizontal="center"/>
    </xf>
    <xf numFmtId="0" fontId="24" fillId="4" borderId="5" xfId="0" applyFont="1" applyFill="1" applyBorder="1" applyAlignment="1">
      <alignment horizontal="right"/>
    </xf>
    <xf numFmtId="0" fontId="24" fillId="4" borderId="7" xfId="0" applyFont="1" applyFill="1" applyBorder="1" applyAlignment="1">
      <alignment horizontal="right"/>
    </xf>
    <xf numFmtId="0" fontId="24" fillId="4" borderId="6" xfId="0" applyFont="1" applyFill="1" applyBorder="1" applyAlignment="1">
      <alignment horizontal="right"/>
    </xf>
    <xf numFmtId="0" fontId="11" fillId="3" borderId="5" xfId="0" applyFont="1" applyFill="1" applyBorder="1" applyAlignment="1" applyProtection="1">
      <alignment horizontal="left"/>
      <protection locked="0"/>
    </xf>
    <xf numFmtId="0" fontId="11" fillId="3" borderId="6" xfId="0" applyFont="1" applyFill="1" applyBorder="1" applyAlignment="1" applyProtection="1">
      <alignment horizontal="left"/>
      <protection locked="0"/>
    </xf>
    <xf numFmtId="0" fontId="41" fillId="8" borderId="29" xfId="0" applyFont="1" applyFill="1" applyBorder="1" applyAlignment="1">
      <alignment horizontal="center"/>
    </xf>
    <xf numFmtId="0" fontId="24" fillId="4" borderId="59" xfId="0" applyFont="1" applyFill="1" applyBorder="1" applyAlignment="1">
      <alignment horizontal="right"/>
    </xf>
    <xf numFmtId="0" fontId="24" fillId="4" borderId="60" xfId="0" applyFont="1" applyFill="1" applyBorder="1" applyAlignment="1">
      <alignment horizontal="right"/>
    </xf>
    <xf numFmtId="0" fontId="24" fillId="4" borderId="58" xfId="0" applyFont="1" applyFill="1" applyBorder="1" applyAlignment="1">
      <alignment horizontal="right"/>
    </xf>
    <xf numFmtId="0" fontId="55" fillId="15" borderId="82" xfId="0" applyFont="1" applyFill="1" applyBorder="1" applyAlignment="1" applyProtection="1">
      <alignment horizontal="left"/>
      <protection locked="0"/>
    </xf>
    <xf numFmtId="0" fontId="11" fillId="3" borderId="58" xfId="0" applyFont="1" applyFill="1" applyBorder="1" applyAlignment="1" applyProtection="1">
      <alignment horizontal="left"/>
      <protection locked="0"/>
    </xf>
    <xf numFmtId="0" fontId="40" fillId="9" borderId="35" xfId="0" applyFont="1" applyFill="1" applyBorder="1" applyAlignment="1">
      <alignment horizontal="center" vertical="center" wrapText="1"/>
    </xf>
    <xf numFmtId="0" fontId="40" fillId="9" borderId="30" xfId="0" applyFont="1" applyFill="1" applyBorder="1" applyAlignment="1">
      <alignment horizontal="center" vertical="center" wrapText="1"/>
    </xf>
    <xf numFmtId="0" fontId="40" fillId="9" borderId="37" xfId="0" applyFont="1" applyFill="1" applyBorder="1" applyAlignment="1">
      <alignment horizontal="center" vertical="center" wrapText="1"/>
    </xf>
    <xf numFmtId="0" fontId="45" fillId="2" borderId="30" xfId="0" applyFont="1" applyFill="1" applyBorder="1" applyAlignment="1">
      <alignment horizontal="center"/>
    </xf>
    <xf numFmtId="0" fontId="45" fillId="2" borderId="38" xfId="0" applyFont="1" applyFill="1" applyBorder="1" applyAlignment="1">
      <alignment horizontal="center"/>
    </xf>
    <xf numFmtId="0" fontId="45" fillId="2" borderId="29" xfId="0" applyFont="1" applyFill="1" applyBorder="1" applyAlignment="1">
      <alignment horizontal="center"/>
    </xf>
    <xf numFmtId="0" fontId="45" fillId="2" borderId="34" xfId="0" applyFont="1" applyFill="1" applyBorder="1" applyAlignment="1">
      <alignment horizontal="center"/>
    </xf>
    <xf numFmtId="0" fontId="41" fillId="9" borderId="13" xfId="0" applyFont="1" applyFill="1" applyBorder="1" applyAlignment="1">
      <alignment horizontal="center" vertical="center" wrapText="1"/>
    </xf>
    <xf numFmtId="0" fontId="41" fillId="9" borderId="52" xfId="0" applyFont="1" applyFill="1" applyBorder="1" applyAlignment="1">
      <alignment horizontal="center" vertical="center" wrapText="1"/>
    </xf>
    <xf numFmtId="0" fontId="41" fillId="9" borderId="15" xfId="0" applyFont="1" applyFill="1" applyBorder="1" applyAlignment="1">
      <alignment horizontal="center" vertical="center" wrapText="1"/>
    </xf>
    <xf numFmtId="0" fontId="41" fillId="9" borderId="53" xfId="0" applyFont="1" applyFill="1" applyBorder="1" applyAlignment="1">
      <alignment horizontal="center" vertical="center" wrapText="1"/>
    </xf>
    <xf numFmtId="0" fontId="42" fillId="9" borderId="70" xfId="0" applyFont="1" applyFill="1" applyBorder="1" applyAlignment="1">
      <alignment horizontal="center" vertical="center"/>
    </xf>
    <xf numFmtId="0" fontId="42" fillId="9" borderId="14" xfId="0" applyFont="1" applyFill="1" applyBorder="1" applyAlignment="1">
      <alignment horizontal="center" vertical="center"/>
    </xf>
    <xf numFmtId="0" fontId="42" fillId="9" borderId="39" xfId="0" applyFont="1" applyFill="1" applyBorder="1" applyAlignment="1">
      <alignment horizontal="center" vertical="center"/>
    </xf>
    <xf numFmtId="0" fontId="42" fillId="9" borderId="51" xfId="0" applyFont="1" applyFill="1" applyBorder="1" applyAlignment="1">
      <alignment horizontal="center" vertical="center"/>
    </xf>
    <xf numFmtId="0" fontId="42" fillId="9" borderId="64" xfId="0" applyFont="1" applyFill="1" applyBorder="1" applyAlignment="1">
      <alignment horizontal="center" vertical="center"/>
    </xf>
    <xf numFmtId="0" fontId="44" fillId="9" borderId="61" xfId="0" applyFont="1" applyFill="1" applyBorder="1" applyAlignment="1">
      <alignment horizontal="center" vertical="center" wrapText="1"/>
    </xf>
    <xf numFmtId="0" fontId="44" fillId="9" borderId="62" xfId="0" applyFont="1" applyFill="1" applyBorder="1" applyAlignment="1">
      <alignment horizontal="center" vertical="center" wrapText="1"/>
    </xf>
    <xf numFmtId="0" fontId="40" fillId="9" borderId="65" xfId="0" applyFont="1" applyFill="1" applyBorder="1" applyAlignment="1">
      <alignment horizontal="center" vertical="center" wrapText="1"/>
    </xf>
    <xf numFmtId="0" fontId="40" fillId="9" borderId="31" xfId="0" applyFont="1" applyFill="1" applyBorder="1" applyAlignment="1">
      <alignment horizontal="center" vertical="center" wrapText="1"/>
    </xf>
    <xf numFmtId="0" fontId="41" fillId="8" borderId="68" xfId="0" applyFont="1" applyFill="1" applyBorder="1" applyAlignment="1">
      <alignment horizontal="center"/>
    </xf>
    <xf numFmtId="0" fontId="55" fillId="3" borderId="82" xfId="0" applyFont="1" applyFill="1" applyBorder="1" applyAlignment="1" applyProtection="1">
      <alignment horizontal="left"/>
      <protection locked="0"/>
    </xf>
    <xf numFmtId="0" fontId="66" fillId="3" borderId="57" xfId="0" applyFont="1" applyFill="1" applyBorder="1" applyAlignment="1" applyProtection="1">
      <alignment horizontal="center" vertical="center" wrapText="1"/>
      <protection locked="0"/>
    </xf>
    <xf numFmtId="0" fontId="66" fillId="3" borderId="58" xfId="0" applyFont="1" applyFill="1" applyBorder="1" applyAlignment="1" applyProtection="1">
      <alignment horizontal="center" vertical="center" wrapText="1"/>
      <protection locked="0"/>
    </xf>
    <xf numFmtId="0" fontId="66" fillId="0" borderId="59" xfId="0" applyFont="1" applyBorder="1" applyAlignment="1">
      <alignment horizontal="center" vertical="center" wrapText="1"/>
    </xf>
    <xf numFmtId="0" fontId="66" fillId="0" borderId="60" xfId="0" applyFont="1" applyBorder="1" applyAlignment="1">
      <alignment horizontal="center" vertical="center" wrapText="1"/>
    </xf>
    <xf numFmtId="0" fontId="66" fillId="0" borderId="58" xfId="0" applyFont="1" applyBorder="1" applyAlignment="1">
      <alignment horizontal="center" vertical="center" wrapText="1"/>
    </xf>
    <xf numFmtId="0" fontId="77" fillId="9" borderId="54" xfId="0" applyFont="1" applyFill="1" applyBorder="1" applyAlignment="1">
      <alignment horizontal="center" vertical="center"/>
    </xf>
    <xf numFmtId="0" fontId="77" fillId="9" borderId="51" xfId="0" applyFont="1" applyFill="1" applyBorder="1" applyAlignment="1">
      <alignment horizontal="center" vertical="center"/>
    </xf>
    <xf numFmtId="0" fontId="77" fillId="9" borderId="42" xfId="0" applyFont="1" applyFill="1" applyBorder="1" applyAlignment="1">
      <alignment horizontal="center" vertical="center"/>
    </xf>
    <xf numFmtId="0" fontId="69" fillId="9" borderId="35" xfId="0" applyFont="1" applyFill="1" applyBorder="1" applyAlignment="1">
      <alignment horizontal="center" vertical="center" wrapText="1"/>
    </xf>
    <xf numFmtId="0" fontId="69" fillId="9" borderId="30" xfId="0" applyFont="1" applyFill="1" applyBorder="1" applyAlignment="1">
      <alignment horizontal="center" vertical="center" wrapText="1"/>
    </xf>
    <xf numFmtId="0" fontId="69" fillId="9" borderId="37" xfId="0" applyFont="1" applyFill="1" applyBorder="1" applyAlignment="1">
      <alignment horizontal="center" vertical="center" wrapText="1"/>
    </xf>
    <xf numFmtId="0" fontId="69" fillId="9" borderId="38" xfId="0" applyFont="1" applyFill="1" applyBorder="1" applyAlignment="1">
      <alignment horizontal="center" vertical="center" wrapText="1"/>
    </xf>
    <xf numFmtId="0" fontId="77" fillId="9" borderId="61" xfId="0" applyFont="1" applyFill="1" applyBorder="1" applyAlignment="1">
      <alignment horizontal="center" vertical="center" wrapText="1"/>
    </xf>
    <xf numFmtId="0" fontId="77" fillId="9" borderId="62" xfId="0" applyFont="1" applyFill="1" applyBorder="1" applyAlignment="1">
      <alignment horizontal="center" vertical="center" wrapText="1"/>
    </xf>
    <xf numFmtId="0" fontId="69" fillId="9" borderId="65" xfId="0" applyFont="1" applyFill="1" applyBorder="1" applyAlignment="1">
      <alignment horizontal="center" vertical="center" wrapText="1"/>
    </xf>
    <xf numFmtId="0" fontId="69" fillId="9" borderId="31"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9" fillId="9" borderId="63" xfId="0" applyFont="1" applyFill="1" applyBorder="1" applyAlignment="1">
      <alignment horizontal="center" vertical="center" wrapText="1"/>
    </xf>
    <xf numFmtId="0" fontId="69" fillId="9" borderId="62" xfId="0" applyFont="1" applyFill="1" applyBorder="1" applyAlignment="1">
      <alignment horizontal="center" vertical="center" wrapText="1"/>
    </xf>
    <xf numFmtId="0" fontId="79" fillId="9" borderId="11" xfId="0" applyFont="1" applyFill="1" applyBorder="1" applyAlignment="1">
      <alignment horizontal="center" vertical="center" wrapText="1"/>
    </xf>
    <xf numFmtId="0" fontId="79" fillId="9" borderId="64" xfId="0" applyFont="1" applyFill="1" applyBorder="1" applyAlignment="1">
      <alignment horizontal="center" vertical="center" wrapText="1"/>
    </xf>
    <xf numFmtId="0" fontId="69" fillId="9" borderId="49" xfId="0" applyFont="1" applyFill="1" applyBorder="1" applyAlignment="1">
      <alignment horizontal="center" vertical="center"/>
    </xf>
    <xf numFmtId="0" fontId="69" fillId="9" borderId="50" xfId="0" applyFont="1" applyFill="1" applyBorder="1" applyAlignment="1">
      <alignment horizontal="center" vertical="center"/>
    </xf>
    <xf numFmtId="0" fontId="71" fillId="2" borderId="30" xfId="0" applyFont="1" applyFill="1" applyBorder="1" applyAlignment="1">
      <alignment horizontal="center"/>
    </xf>
    <xf numFmtId="0" fontId="71" fillId="2" borderId="38" xfId="0" applyFont="1" applyFill="1" applyBorder="1" applyAlignment="1">
      <alignment horizontal="center"/>
    </xf>
    <xf numFmtId="0" fontId="71" fillId="2" borderId="29" xfId="0" applyFont="1" applyFill="1" applyBorder="1" applyAlignment="1">
      <alignment horizontal="center"/>
    </xf>
    <xf numFmtId="0" fontId="71" fillId="2" borderId="34" xfId="0" applyFont="1" applyFill="1" applyBorder="1" applyAlignment="1">
      <alignment horizontal="center"/>
    </xf>
    <xf numFmtId="0" fontId="62" fillId="9" borderId="13" xfId="0" applyFont="1" applyFill="1" applyBorder="1" applyAlignment="1">
      <alignment horizontal="center" vertical="center" wrapText="1"/>
    </xf>
    <xf numFmtId="0" fontId="62" fillId="9" borderId="52" xfId="0" applyFont="1" applyFill="1" applyBorder="1" applyAlignment="1">
      <alignment horizontal="center" vertical="center" wrapText="1"/>
    </xf>
    <xf numFmtId="0" fontId="62" fillId="9" borderId="15" xfId="0" applyFont="1" applyFill="1" applyBorder="1" applyAlignment="1">
      <alignment horizontal="center" vertical="center" wrapText="1"/>
    </xf>
    <xf numFmtId="0" fontId="62" fillId="9" borderId="53" xfId="0" applyFont="1" applyFill="1" applyBorder="1" applyAlignment="1">
      <alignment horizontal="center" vertical="center" wrapText="1"/>
    </xf>
    <xf numFmtId="0" fontId="62" fillId="9" borderId="54" xfId="0" applyFont="1" applyFill="1" applyBorder="1" applyAlignment="1">
      <alignment horizontal="center" vertical="center" wrapText="1"/>
    </xf>
    <xf numFmtId="0" fontId="62" fillId="9" borderId="42" xfId="0" applyFont="1" applyFill="1" applyBorder="1" applyAlignment="1">
      <alignment horizontal="center" vertical="center" wrapText="1"/>
    </xf>
    <xf numFmtId="0" fontId="72" fillId="9" borderId="70" xfId="0" applyFont="1" applyFill="1" applyBorder="1" applyAlignment="1">
      <alignment horizontal="center" vertical="center"/>
    </xf>
    <xf numFmtId="0" fontId="72" fillId="9" borderId="8" xfId="0" applyFont="1" applyFill="1" applyBorder="1" applyAlignment="1">
      <alignment horizontal="center" vertical="center"/>
    </xf>
    <xf numFmtId="0" fontId="72" fillId="9" borderId="14" xfId="0" applyFont="1" applyFill="1" applyBorder="1" applyAlignment="1">
      <alignment horizontal="center" vertical="center"/>
    </xf>
    <xf numFmtId="0" fontId="72" fillId="9" borderId="39" xfId="0" applyFont="1" applyFill="1" applyBorder="1" applyAlignment="1">
      <alignment horizontal="center" vertical="center"/>
    </xf>
    <xf numFmtId="0" fontId="72" fillId="9" borderId="51" xfId="0" applyFont="1" applyFill="1" applyBorder="1" applyAlignment="1">
      <alignment horizontal="center" vertical="center"/>
    </xf>
    <xf numFmtId="0" fontId="72" fillId="9" borderId="64" xfId="0" applyFont="1" applyFill="1" applyBorder="1" applyAlignment="1">
      <alignment horizontal="center" vertical="center"/>
    </xf>
    <xf numFmtId="0" fontId="74" fillId="9" borderId="13" xfId="0" applyFont="1" applyFill="1" applyBorder="1" applyAlignment="1">
      <alignment horizontal="center" vertical="center" wrapText="1"/>
    </xf>
    <xf numFmtId="0" fontId="74" fillId="9" borderId="8" xfId="0" applyFont="1" applyFill="1" applyBorder="1" applyAlignment="1">
      <alignment horizontal="center" vertical="center" wrapText="1"/>
    </xf>
    <xf numFmtId="0" fontId="74" fillId="9" borderId="14" xfId="0" applyFont="1" applyFill="1" applyBorder="1" applyAlignment="1">
      <alignment horizontal="center" vertical="center" wrapText="1"/>
    </xf>
    <xf numFmtId="0" fontId="74" fillId="9" borderId="15" xfId="0" applyFont="1" applyFill="1" applyBorder="1" applyAlignment="1">
      <alignment horizontal="center" vertical="center" wrapText="1"/>
    </xf>
    <xf numFmtId="0" fontId="74" fillId="9" borderId="0" xfId="0" applyFont="1" applyFill="1" applyAlignment="1">
      <alignment horizontal="center" vertical="center" wrapText="1"/>
    </xf>
    <xf numFmtId="0" fontId="74" fillId="9" borderId="11" xfId="0" applyFont="1" applyFill="1" applyBorder="1" applyAlignment="1">
      <alignment horizontal="center" vertical="center" wrapText="1"/>
    </xf>
    <xf numFmtId="0" fontId="74" fillId="9" borderId="54" xfId="0" applyFont="1" applyFill="1" applyBorder="1" applyAlignment="1">
      <alignment horizontal="center" vertical="center" wrapText="1"/>
    </xf>
    <xf numFmtId="0" fontId="74" fillId="9" borderId="51" xfId="0" applyFont="1" applyFill="1" applyBorder="1" applyAlignment="1">
      <alignment horizontal="center" vertical="center" wrapText="1"/>
    </xf>
    <xf numFmtId="0" fontId="74" fillId="9" borderId="64" xfId="0" applyFont="1" applyFill="1" applyBorder="1" applyAlignment="1">
      <alignment horizontal="center" vertical="center" wrapText="1"/>
    </xf>
    <xf numFmtId="0" fontId="72" fillId="9" borderId="13" xfId="0" applyFont="1" applyFill="1" applyBorder="1" applyAlignment="1">
      <alignment horizontal="center" vertical="center"/>
    </xf>
    <xf numFmtId="0" fontId="72" fillId="9" borderId="52" xfId="0" applyFont="1" applyFill="1" applyBorder="1" applyAlignment="1">
      <alignment horizontal="center" vertical="center"/>
    </xf>
    <xf numFmtId="0" fontId="72" fillId="9" borderId="15" xfId="0" applyFont="1" applyFill="1" applyBorder="1" applyAlignment="1">
      <alignment horizontal="center" vertical="center"/>
    </xf>
    <xf numFmtId="0" fontId="72" fillId="9" borderId="0" xfId="0" applyFont="1" applyFill="1" applyAlignment="1">
      <alignment horizontal="center" vertical="center"/>
    </xf>
    <xf numFmtId="0" fontId="72" fillId="9" borderId="53" xfId="0" applyFont="1" applyFill="1" applyBorder="1" applyAlignment="1">
      <alignment horizontal="center" vertical="center"/>
    </xf>
    <xf numFmtId="0" fontId="75" fillId="4" borderId="34" xfId="0" applyFont="1" applyFill="1" applyBorder="1" applyAlignment="1">
      <alignment horizontal="right" vertical="center"/>
    </xf>
    <xf numFmtId="0" fontId="75" fillId="4" borderId="40" xfId="0" applyFont="1" applyFill="1" applyBorder="1" applyAlignment="1">
      <alignment horizontal="right" vertical="center"/>
    </xf>
    <xf numFmtId="0" fontId="72" fillId="9" borderId="57" xfId="0" applyFont="1" applyFill="1" applyBorder="1" applyAlignment="1">
      <alignment horizontal="center" vertical="center"/>
    </xf>
    <xf numFmtId="0" fontId="72" fillId="9" borderId="60" xfId="0" applyFont="1" applyFill="1" applyBorder="1" applyAlignment="1">
      <alignment horizontal="center" vertical="center"/>
    </xf>
    <xf numFmtId="0" fontId="72" fillId="9" borderId="58" xfId="0" applyFont="1" applyFill="1" applyBorder="1" applyAlignment="1">
      <alignment horizontal="center" vertical="center"/>
    </xf>
    <xf numFmtId="0" fontId="62" fillId="9" borderId="66" xfId="0" applyFont="1" applyFill="1" applyBorder="1" applyAlignment="1">
      <alignment horizontal="center" vertical="center" wrapText="1"/>
    </xf>
    <xf numFmtId="0" fontId="62" fillId="9" borderId="67" xfId="0" applyFont="1" applyFill="1" applyBorder="1" applyAlignment="1">
      <alignment horizontal="center" vertical="center" wrapText="1"/>
    </xf>
    <xf numFmtId="9" fontId="64" fillId="3" borderId="36" xfId="2" applyFont="1" applyFill="1" applyBorder="1" applyAlignment="1" applyProtection="1">
      <alignment horizontal="center" vertical="center" wrapText="1"/>
      <protection locked="0"/>
    </xf>
    <xf numFmtId="9" fontId="64" fillId="3" borderId="75" xfId="2" applyFont="1" applyFill="1" applyBorder="1" applyAlignment="1" applyProtection="1">
      <alignment horizontal="center" vertical="center" wrapText="1"/>
      <protection locked="0"/>
    </xf>
    <xf numFmtId="9" fontId="64" fillId="3" borderId="79" xfId="2" applyFont="1" applyFill="1" applyBorder="1" applyAlignment="1" applyProtection="1">
      <alignment horizontal="center" vertical="center" wrapText="1"/>
      <protection locked="0"/>
    </xf>
    <xf numFmtId="9" fontId="64" fillId="3" borderId="80" xfId="2" applyFont="1" applyFill="1" applyBorder="1" applyAlignment="1" applyProtection="1">
      <alignment horizontal="center" vertical="center" wrapText="1"/>
      <protection locked="0"/>
    </xf>
    <xf numFmtId="9" fontId="64" fillId="3" borderId="0" xfId="2" applyFont="1" applyFill="1" applyAlignment="1" applyProtection="1">
      <alignment horizontal="center" vertical="center" wrapText="1"/>
      <protection locked="0"/>
    </xf>
    <xf numFmtId="9" fontId="64" fillId="3" borderId="11" xfId="2" applyFont="1" applyFill="1" applyBorder="1" applyAlignment="1" applyProtection="1">
      <alignment horizontal="center" vertical="center" wrapText="1"/>
      <protection locked="0"/>
    </xf>
    <xf numFmtId="0" fontId="76" fillId="3" borderId="5" xfId="0" applyFont="1" applyFill="1" applyBorder="1" applyAlignment="1" applyProtection="1">
      <alignment horizontal="center" vertical="center"/>
      <protection locked="0"/>
    </xf>
    <xf numFmtId="0" fontId="76" fillId="3" borderId="7" xfId="0" applyFont="1" applyFill="1" applyBorder="1" applyAlignment="1" applyProtection="1">
      <alignment horizontal="center" vertical="center"/>
      <protection locked="0"/>
    </xf>
    <xf numFmtId="0" fontId="76" fillId="3" borderId="6" xfId="0" applyFont="1" applyFill="1" applyBorder="1" applyAlignment="1" applyProtection="1">
      <alignment horizontal="center" vertical="center"/>
      <protection locked="0"/>
    </xf>
    <xf numFmtId="168" fontId="63" fillId="7" borderId="72" xfId="0" applyNumberFormat="1" applyFont="1" applyFill="1" applyBorder="1" applyAlignment="1">
      <alignment horizontal="center" vertical="center"/>
    </xf>
    <xf numFmtId="168" fontId="63" fillId="7" borderId="2" xfId="0" applyNumberFormat="1" applyFont="1" applyFill="1" applyBorder="1" applyAlignment="1">
      <alignment horizontal="center" vertical="center"/>
    </xf>
    <xf numFmtId="9" fontId="70" fillId="0" borderId="72" xfId="2" applyFont="1" applyBorder="1" applyAlignment="1">
      <alignment horizontal="center" vertical="center"/>
    </xf>
    <xf numFmtId="9" fontId="70" fillId="0" borderId="2" xfId="2" applyFont="1" applyBorder="1" applyAlignment="1">
      <alignment horizontal="center" vertical="center"/>
    </xf>
    <xf numFmtId="0" fontId="61" fillId="3" borderId="15" xfId="0" applyFont="1" applyFill="1" applyBorder="1" applyAlignment="1" applyProtection="1">
      <alignment horizontal="center"/>
      <protection locked="0"/>
    </xf>
    <xf numFmtId="0" fontId="61" fillId="3" borderId="32" xfId="0" applyFont="1" applyFill="1" applyBorder="1" applyAlignment="1" applyProtection="1">
      <alignment horizontal="center"/>
      <protection locked="0"/>
    </xf>
    <xf numFmtId="0" fontId="63" fillId="13" borderId="5" xfId="0" applyFont="1" applyFill="1" applyBorder="1" applyAlignment="1">
      <alignment horizontal="center"/>
    </xf>
    <xf numFmtId="0" fontId="63" fillId="13" borderId="7" xfId="0" applyFont="1" applyFill="1" applyBorder="1" applyAlignment="1">
      <alignment horizontal="center"/>
    </xf>
    <xf numFmtId="0" fontId="63" fillId="13" borderId="6" xfId="0" applyFont="1" applyFill="1" applyBorder="1" applyAlignment="1">
      <alignment horizontal="center"/>
    </xf>
    <xf numFmtId="3" fontId="63" fillId="0" borderId="7" xfId="0" applyNumberFormat="1" applyFont="1" applyBorder="1" applyAlignment="1">
      <alignment horizontal="center"/>
    </xf>
    <xf numFmtId="3" fontId="63" fillId="0" borderId="6" xfId="0" applyNumberFormat="1" applyFont="1" applyBorder="1" applyAlignment="1">
      <alignment horizontal="center"/>
    </xf>
    <xf numFmtId="0" fontId="66" fillId="4" borderId="5" xfId="0" applyFont="1" applyFill="1" applyBorder="1" applyAlignment="1">
      <alignment horizontal="right"/>
    </xf>
    <xf numFmtId="0" fontId="66" fillId="4" borderId="6" xfId="0" applyFont="1" applyFill="1" applyBorder="1" applyAlignment="1">
      <alignment horizontal="right"/>
    </xf>
    <xf numFmtId="0" fontId="65" fillId="3" borderId="5" xfId="0" applyFont="1" applyFill="1" applyBorder="1" applyAlignment="1" applyProtection="1">
      <alignment horizontal="left"/>
      <protection locked="0"/>
    </xf>
    <xf numFmtId="0" fontId="65" fillId="3" borderId="6" xfId="0" applyFont="1" applyFill="1" applyBorder="1" applyAlignment="1" applyProtection="1">
      <alignment horizontal="left"/>
      <protection locked="0"/>
    </xf>
    <xf numFmtId="0" fontId="66" fillId="4" borderId="7" xfId="0" applyFont="1" applyFill="1" applyBorder="1" applyAlignment="1">
      <alignment horizontal="right"/>
    </xf>
    <xf numFmtId="0" fontId="66" fillId="13" borderId="5" xfId="0" applyFont="1" applyFill="1" applyBorder="1" applyAlignment="1">
      <alignment horizontal="center" vertical="center"/>
    </xf>
    <xf numFmtId="0" fontId="66" fillId="13" borderId="7" xfId="0" applyFont="1" applyFill="1" applyBorder="1" applyAlignment="1">
      <alignment horizontal="center" vertical="center"/>
    </xf>
    <xf numFmtId="0" fontId="66" fillId="13" borderId="6" xfId="0" applyFont="1" applyFill="1" applyBorder="1" applyAlignment="1">
      <alignment horizontal="center" vertical="center"/>
    </xf>
    <xf numFmtId="168" fontId="63" fillId="0" borderId="7" xfId="0" applyNumberFormat="1" applyFont="1" applyBorder="1" applyAlignment="1">
      <alignment horizontal="center"/>
    </xf>
    <xf numFmtId="168" fontId="63" fillId="0" borderId="6" xfId="0" applyNumberFormat="1" applyFont="1" applyBorder="1" applyAlignment="1">
      <alignment horizontal="center"/>
    </xf>
    <xf numFmtId="168" fontId="66" fillId="0" borderId="7" xfId="0" applyNumberFormat="1" applyFont="1" applyBorder="1" applyAlignment="1">
      <alignment horizontal="center" vertical="center"/>
    </xf>
    <xf numFmtId="168" fontId="66" fillId="0" borderId="6" xfId="0" applyNumberFormat="1" applyFont="1" applyBorder="1" applyAlignment="1">
      <alignment horizontal="center" vertical="center"/>
    </xf>
    <xf numFmtId="0" fontId="63" fillId="3" borderId="5" xfId="0" applyFont="1" applyFill="1" applyBorder="1" applyAlignment="1" applyProtection="1">
      <alignment horizontal="left"/>
      <protection locked="0"/>
    </xf>
    <xf numFmtId="0" fontId="63" fillId="3" borderId="6" xfId="0" applyFont="1" applyFill="1" applyBorder="1" applyAlignment="1" applyProtection="1">
      <alignment horizontal="left"/>
      <protection locked="0"/>
    </xf>
    <xf numFmtId="0" fontId="63" fillId="13" borderId="73" xfId="0" applyFont="1" applyFill="1" applyBorder="1" applyAlignment="1">
      <alignment horizontal="center"/>
    </xf>
    <xf numFmtId="0" fontId="63" fillId="13" borderId="74" xfId="0" applyFont="1" applyFill="1" applyBorder="1" applyAlignment="1">
      <alignment horizontal="center"/>
    </xf>
    <xf numFmtId="0" fontId="63" fillId="3" borderId="73" xfId="0" applyFont="1" applyFill="1" applyBorder="1" applyAlignment="1" applyProtection="1">
      <alignment horizontal="left"/>
      <protection locked="0"/>
    </xf>
    <xf numFmtId="0" fontId="63" fillId="3" borderId="74" xfId="0" applyFont="1" applyFill="1" applyBorder="1" applyAlignment="1" applyProtection="1">
      <alignment horizontal="left"/>
      <protection locked="0"/>
    </xf>
    <xf numFmtId="11" fontId="65" fillId="3" borderId="5" xfId="0" applyNumberFormat="1" applyFont="1" applyFill="1" applyBorder="1" applyAlignment="1" applyProtection="1">
      <alignment horizontal="left"/>
      <protection locked="0"/>
    </xf>
    <xf numFmtId="0" fontId="66" fillId="13" borderId="24" xfId="0" applyFont="1" applyFill="1" applyBorder="1" applyAlignment="1">
      <alignment horizontal="center" vertical="center"/>
    </xf>
    <xf numFmtId="0" fontId="66" fillId="13" borderId="71" xfId="0" applyFont="1" applyFill="1" applyBorder="1" applyAlignment="1">
      <alignment horizontal="center" vertical="center"/>
    </xf>
    <xf numFmtId="0" fontId="66" fillId="13" borderId="25" xfId="0" applyFont="1" applyFill="1" applyBorder="1" applyAlignment="1">
      <alignment horizontal="center" vertical="center"/>
    </xf>
    <xf numFmtId="168" fontId="66" fillId="0" borderId="71" xfId="0" applyNumberFormat="1" applyFont="1" applyBorder="1" applyAlignment="1">
      <alignment horizontal="center" vertical="center"/>
    </xf>
    <xf numFmtId="168" fontId="66" fillId="0" borderId="25" xfId="0" applyNumberFormat="1" applyFont="1" applyBorder="1" applyAlignment="1">
      <alignment horizontal="center" vertical="center"/>
    </xf>
    <xf numFmtId="0" fontId="66" fillId="13" borderId="55" xfId="0" applyFont="1" applyFill="1" applyBorder="1" applyAlignment="1">
      <alignment horizontal="center"/>
    </xf>
    <xf numFmtId="0" fontId="66" fillId="13" borderId="56" xfId="0" applyFont="1" applyFill="1" applyBorder="1" applyAlignment="1">
      <alignment horizontal="center"/>
    </xf>
    <xf numFmtId="0" fontId="66" fillId="13" borderId="43" xfId="0" applyFont="1" applyFill="1" applyBorder="1" applyAlignment="1">
      <alignment horizontal="center"/>
    </xf>
    <xf numFmtId="9" fontId="67" fillId="0" borderId="56" xfId="2" applyFont="1" applyBorder="1" applyAlignment="1">
      <alignment horizontal="center"/>
    </xf>
    <xf numFmtId="9" fontId="67" fillId="0" borderId="43" xfId="2" applyFont="1" applyBorder="1" applyAlignment="1">
      <alignment horizontal="center"/>
    </xf>
    <xf numFmtId="0" fontId="66" fillId="13" borderId="5" xfId="0" applyFont="1" applyFill="1" applyBorder="1" applyAlignment="1">
      <alignment horizontal="center"/>
    </xf>
    <xf numFmtId="0" fontId="66" fillId="13" borderId="7" xfId="0" applyFont="1" applyFill="1" applyBorder="1" applyAlignment="1">
      <alignment horizontal="center"/>
    </xf>
    <xf numFmtId="0" fontId="66" fillId="13" borderId="6" xfId="0" applyFont="1" applyFill="1" applyBorder="1" applyAlignment="1">
      <alignment horizontal="center"/>
    </xf>
    <xf numFmtId="168" fontId="67" fillId="0" borderId="7" xfId="0" applyNumberFormat="1" applyFont="1" applyBorder="1" applyAlignment="1">
      <alignment horizontal="center"/>
    </xf>
    <xf numFmtId="168" fontId="67" fillId="0" borderId="6" xfId="0" applyNumberFormat="1" applyFont="1" applyBorder="1" applyAlignment="1">
      <alignment horizontal="center"/>
    </xf>
    <xf numFmtId="0" fontId="63" fillId="3" borderId="59" xfId="0" applyFont="1" applyFill="1" applyBorder="1" applyAlignment="1" applyProtection="1">
      <alignment horizontal="left"/>
      <protection locked="0"/>
    </xf>
    <xf numFmtId="0" fontId="63" fillId="3" borderId="58" xfId="0" applyFont="1" applyFill="1" applyBorder="1" applyAlignment="1" applyProtection="1">
      <alignment horizontal="left"/>
      <protection locked="0"/>
    </xf>
    <xf numFmtId="0" fontId="66" fillId="4" borderId="59" xfId="0" applyFont="1" applyFill="1" applyBorder="1" applyAlignment="1">
      <alignment horizontal="right"/>
    </xf>
    <xf numFmtId="0" fontId="66" fillId="4" borderId="58" xfId="0" applyFont="1" applyFill="1" applyBorder="1" applyAlignment="1">
      <alignment horizontal="right"/>
    </xf>
    <xf numFmtId="0" fontId="65" fillId="3" borderId="59" xfId="0" applyFont="1" applyFill="1" applyBorder="1" applyAlignment="1" applyProtection="1">
      <alignment horizontal="left"/>
      <protection locked="0"/>
    </xf>
    <xf numFmtId="0" fontId="65" fillId="3" borderId="58" xfId="0" applyFont="1" applyFill="1" applyBorder="1" applyAlignment="1" applyProtection="1">
      <alignment horizontal="left"/>
      <protection locked="0"/>
    </xf>
    <xf numFmtId="0" fontId="66" fillId="4" borderId="60" xfId="0" applyFont="1" applyFill="1" applyBorder="1" applyAlignment="1">
      <alignment horizontal="right"/>
    </xf>
    <xf numFmtId="0" fontId="66" fillId="13" borderId="59" xfId="0" applyFont="1" applyFill="1" applyBorder="1" applyAlignment="1">
      <alignment horizontal="center"/>
    </xf>
    <xf numFmtId="0" fontId="66" fillId="13" borderId="60" xfId="0" applyFont="1" applyFill="1" applyBorder="1" applyAlignment="1">
      <alignment horizontal="center"/>
    </xf>
    <xf numFmtId="0" fontId="66" fillId="13" borderId="58" xfId="0" applyFont="1" applyFill="1" applyBorder="1" applyAlignment="1">
      <alignment horizontal="center"/>
    </xf>
    <xf numFmtId="168" fontId="67" fillId="0" borderId="60" xfId="0" applyNumberFormat="1" applyFont="1" applyBorder="1" applyAlignment="1">
      <alignment horizontal="center"/>
    </xf>
    <xf numFmtId="168" fontId="67" fillId="0" borderId="58" xfId="0" applyNumberFormat="1" applyFont="1" applyBorder="1" applyAlignment="1">
      <alignment horizontal="center"/>
    </xf>
    <xf numFmtId="0" fontId="63" fillId="13" borderId="59" xfId="0" applyFont="1" applyFill="1" applyBorder="1" applyAlignment="1">
      <alignment horizontal="center"/>
    </xf>
    <xf numFmtId="0" fontId="63" fillId="13" borderId="58" xfId="0" applyFont="1" applyFill="1" applyBorder="1" applyAlignment="1">
      <alignment horizontal="center"/>
    </xf>
    <xf numFmtId="0" fontId="62" fillId="8" borderId="34" xfId="0" applyFont="1" applyFill="1" applyBorder="1" applyAlignment="1">
      <alignment horizontal="center"/>
    </xf>
    <xf numFmtId="0" fontId="62" fillId="8" borderId="69" xfId="0" applyFont="1" applyFill="1" applyBorder="1" applyAlignment="1">
      <alignment horizontal="center"/>
    </xf>
    <xf numFmtId="0" fontId="62" fillId="8" borderId="40" xfId="0" applyFont="1" applyFill="1" applyBorder="1" applyAlignment="1">
      <alignment horizontal="center"/>
    </xf>
    <xf numFmtId="0" fontId="62" fillId="8" borderId="29" xfId="0" applyFont="1" applyFill="1" applyBorder="1" applyAlignment="1">
      <alignment horizontal="center"/>
    </xf>
    <xf numFmtId="0" fontId="62" fillId="8" borderId="68" xfId="0" applyFont="1" applyFill="1" applyBorder="1" applyAlignment="1">
      <alignment horizontal="center"/>
    </xf>
    <xf numFmtId="0" fontId="62" fillId="8" borderId="36" xfId="0" applyFont="1" applyFill="1" applyBorder="1" applyAlignment="1">
      <alignment horizontal="center"/>
    </xf>
    <xf numFmtId="0" fontId="62" fillId="8" borderId="75" xfId="0" applyFont="1" applyFill="1" applyBorder="1" applyAlignment="1">
      <alignment horizontal="center"/>
    </xf>
    <xf numFmtId="0" fontId="11" fillId="3" borderId="59" xfId="0" applyFont="1" applyFill="1" applyBorder="1" applyAlignment="1" applyProtection="1">
      <alignment horizontal="left"/>
      <protection locked="0"/>
    </xf>
    <xf numFmtId="0" fontId="57" fillId="3" borderId="82" xfId="0" applyFont="1" applyFill="1" applyBorder="1" applyAlignment="1" applyProtection="1">
      <alignment horizontal="left"/>
      <protection locked="0"/>
    </xf>
    <xf numFmtId="0" fontId="58" fillId="3" borderId="5" xfId="0" applyFont="1" applyFill="1" applyBorder="1" applyAlignment="1" applyProtection="1">
      <alignment horizontal="left"/>
      <protection locked="0"/>
    </xf>
    <xf numFmtId="0" fontId="58" fillId="3" borderId="6" xfId="0" applyFont="1" applyFill="1" applyBorder="1" applyAlignment="1" applyProtection="1">
      <alignment horizontal="left"/>
      <protection locked="0"/>
    </xf>
    <xf numFmtId="0" fontId="55" fillId="3" borderId="82" xfId="0" applyFont="1" applyFill="1" applyBorder="1" applyAlignment="1" applyProtection="1">
      <alignment horizontal="left" wrapText="1"/>
      <protection locked="0"/>
    </xf>
    <xf numFmtId="1" fontId="40" fillId="9" borderId="35" xfId="0" applyNumberFormat="1" applyFont="1" applyFill="1" applyBorder="1" applyAlignment="1">
      <alignment horizontal="center" vertical="center" wrapText="1"/>
    </xf>
    <xf numFmtId="1" fontId="40" fillId="9" borderId="30" xfId="0" applyNumberFormat="1" applyFont="1" applyFill="1" applyBorder="1" applyAlignment="1">
      <alignment horizontal="center" vertical="center" wrapText="1"/>
    </xf>
    <xf numFmtId="0" fontId="60" fillId="3" borderId="82" xfId="0" applyFont="1" applyFill="1" applyBorder="1" applyAlignment="1" applyProtection="1">
      <alignment horizontal="left"/>
      <protection locked="0"/>
    </xf>
    <xf numFmtId="0" fontId="55" fillId="3" borderId="13" xfId="0" applyFont="1" applyFill="1" applyBorder="1" applyAlignment="1" applyProtection="1">
      <alignment horizontal="left" wrapText="1"/>
      <protection locked="0"/>
    </xf>
    <xf numFmtId="0" fontId="55" fillId="3" borderId="14" xfId="0" applyFont="1" applyFill="1" applyBorder="1" applyAlignment="1" applyProtection="1">
      <alignment horizontal="left" wrapText="1"/>
      <protection locked="0"/>
    </xf>
    <xf numFmtId="0" fontId="60" fillId="3" borderId="82" xfId="0" applyFont="1" applyFill="1" applyBorder="1" applyAlignment="1" applyProtection="1">
      <alignment horizontal="left" wrapText="1"/>
      <protection locked="0"/>
    </xf>
    <xf numFmtId="167" fontId="16" fillId="0" borderId="1" xfId="0" applyNumberFormat="1" applyFont="1" applyBorder="1" applyAlignment="1">
      <alignment horizontal="left"/>
    </xf>
    <xf numFmtId="0" fontId="21" fillId="0" borderId="1" xfId="0" applyFont="1" applyBorder="1" applyAlignment="1" applyProtection="1">
      <alignment horizontal="left"/>
      <protection locked="0"/>
    </xf>
    <xf numFmtId="0" fontId="6" fillId="0" borderId="8"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1" xfId="0" applyFont="1" applyBorder="1" applyAlignment="1">
      <alignment horizontal="center" wrapText="1"/>
    </xf>
    <xf numFmtId="0" fontId="6" fillId="0" borderId="9" xfId="0" applyFont="1" applyBorder="1" applyAlignment="1">
      <alignment horizontal="center" wrapText="1"/>
    </xf>
    <xf numFmtId="0" fontId="6" fillId="0" borderId="12" xfId="0" applyFont="1" applyBorder="1" applyAlignment="1">
      <alignment horizontal="center" wrapText="1"/>
    </xf>
    <xf numFmtId="166" fontId="21" fillId="0" borderId="5" xfId="0" applyNumberFormat="1" applyFont="1" applyBorder="1" applyAlignment="1">
      <alignment horizontal="left"/>
    </xf>
    <xf numFmtId="166" fontId="21" fillId="0" borderId="6" xfId="0" applyNumberFormat="1" applyFont="1" applyBorder="1" applyAlignment="1">
      <alignment horizontal="left"/>
    </xf>
    <xf numFmtId="0" fontId="13" fillId="3" borderId="5" xfId="0" applyFont="1" applyFill="1" applyBorder="1" applyAlignment="1">
      <alignment horizontal="center"/>
    </xf>
    <xf numFmtId="0" fontId="13" fillId="3" borderId="7" xfId="0" applyFont="1" applyFill="1" applyBorder="1" applyAlignment="1">
      <alignment horizontal="center"/>
    </xf>
    <xf numFmtId="0" fontId="13" fillId="3" borderId="6" xfId="0" applyFont="1" applyFill="1" applyBorder="1" applyAlignment="1">
      <alignment horizontal="center"/>
    </xf>
    <xf numFmtId="167" fontId="16" fillId="0" borderId="5" xfId="0" applyNumberFormat="1" applyFont="1" applyBorder="1" applyAlignment="1">
      <alignment horizontal="left"/>
    </xf>
    <xf numFmtId="167" fontId="16" fillId="0" borderId="6" xfId="0" applyNumberFormat="1" applyFont="1" applyBorder="1" applyAlignment="1">
      <alignment horizontal="left"/>
    </xf>
    <xf numFmtId="0" fontId="14" fillId="3" borderId="13" xfId="0" applyFont="1" applyFill="1" applyBorder="1" applyAlignment="1">
      <alignment horizontal="center"/>
    </xf>
    <xf numFmtId="0" fontId="14" fillId="3" borderId="8" xfId="0" applyFont="1" applyFill="1" applyBorder="1" applyAlignment="1">
      <alignment horizontal="center"/>
    </xf>
    <xf numFmtId="0" fontId="14" fillId="3" borderId="14" xfId="0" applyFont="1" applyFill="1" applyBorder="1" applyAlignment="1">
      <alignment horizontal="center"/>
    </xf>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3" borderId="9" xfId="0" applyFont="1" applyFill="1" applyBorder="1" applyAlignment="1">
      <alignment horizontal="center"/>
    </xf>
    <xf numFmtId="0" fontId="14" fillId="3" borderId="12" xfId="0" applyFont="1" applyFill="1" applyBorder="1" applyAlignment="1">
      <alignment horizontal="center"/>
    </xf>
    <xf numFmtId="0" fontId="38" fillId="3" borderId="32" xfId="0" applyFont="1" applyFill="1" applyBorder="1" applyAlignment="1">
      <alignment horizontal="center" vertical="center"/>
    </xf>
    <xf numFmtId="0" fontId="38" fillId="3" borderId="4" xfId="0" applyFont="1" applyFill="1" applyBorder="1" applyAlignment="1">
      <alignment horizontal="center" vertical="center"/>
    </xf>
    <xf numFmtId="0" fontId="38" fillId="3" borderId="33" xfId="0" applyFont="1" applyFill="1" applyBorder="1" applyAlignment="1">
      <alignment horizontal="center" vertical="center"/>
    </xf>
    <xf numFmtId="168" fontId="25" fillId="3" borderId="0" xfId="0" applyNumberFormat="1" applyFont="1" applyFill="1" applyAlignment="1">
      <alignment horizontal="left" vertical="center" wrapText="1"/>
    </xf>
    <xf numFmtId="168" fontId="25" fillId="3" borderId="11" xfId="0" applyNumberFormat="1" applyFont="1" applyFill="1" applyBorder="1" applyAlignment="1">
      <alignment horizontal="left" vertical="center" wrapText="1"/>
    </xf>
    <xf numFmtId="168" fontId="23" fillId="3" borderId="0" xfId="0" applyNumberFormat="1" applyFont="1" applyFill="1" applyAlignment="1">
      <alignment horizontal="left" vertical="center" wrapText="1"/>
    </xf>
    <xf numFmtId="168" fontId="23" fillId="3" borderId="11" xfId="0" applyNumberFormat="1" applyFont="1" applyFill="1" applyBorder="1" applyAlignment="1">
      <alignment horizontal="left" vertical="center" wrapText="1"/>
    </xf>
    <xf numFmtId="0" fontId="25" fillId="3" borderId="0" xfId="0" applyFont="1" applyFill="1" applyAlignment="1">
      <alignment horizontal="right"/>
    </xf>
    <xf numFmtId="0" fontId="21" fillId="0" borderId="5" xfId="0" applyFont="1" applyBorder="1" applyAlignment="1" applyProtection="1">
      <alignment horizontal="left"/>
      <protection locked="0"/>
    </xf>
    <xf numFmtId="0" fontId="21" fillId="0" borderId="7" xfId="0" applyFont="1" applyBorder="1" applyAlignment="1" applyProtection="1">
      <alignment horizontal="left"/>
      <protection locked="0"/>
    </xf>
    <xf numFmtId="0" fontId="21" fillId="0" borderId="6" xfId="0" applyFont="1" applyBorder="1" applyAlignment="1" applyProtection="1">
      <alignment horizontal="left"/>
      <protection locked="0"/>
    </xf>
    <xf numFmtId="0" fontId="19" fillId="2" borderId="8" xfId="0" applyFont="1" applyFill="1" applyBorder="1" applyAlignment="1">
      <alignment horizontal="center"/>
    </xf>
    <xf numFmtId="0" fontId="6" fillId="0" borderId="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166" fontId="21" fillId="0" borderId="7" xfId="0" applyNumberFormat="1" applyFont="1" applyBorder="1" applyAlignment="1">
      <alignment horizontal="left"/>
    </xf>
    <xf numFmtId="167" fontId="16" fillId="0" borderId="5" xfId="0" applyNumberFormat="1" applyFont="1" applyBorder="1"/>
    <xf numFmtId="167" fontId="16" fillId="0" borderId="7" xfId="0" applyNumberFormat="1" applyFont="1" applyBorder="1"/>
    <xf numFmtId="167" fontId="16" fillId="0" borderId="6" xfId="0" applyNumberFormat="1" applyFont="1" applyBorder="1"/>
    <xf numFmtId="167" fontId="16" fillId="0" borderId="7" xfId="0" applyNumberFormat="1" applyFont="1" applyBorder="1" applyAlignment="1">
      <alignment horizontal="left"/>
    </xf>
    <xf numFmtId="0" fontId="39" fillId="3" borderId="13" xfId="0" applyFont="1" applyFill="1" applyBorder="1" applyAlignment="1">
      <alignment horizontal="center" vertical="center" wrapText="1"/>
    </xf>
    <xf numFmtId="0" fontId="39" fillId="3" borderId="8" xfId="0" applyFont="1" applyFill="1" applyBorder="1" applyAlignment="1">
      <alignment horizontal="center" vertical="center" wrapText="1"/>
    </xf>
    <xf numFmtId="0" fontId="39" fillId="3" borderId="15" xfId="0" applyFont="1" applyFill="1" applyBorder="1" applyAlignment="1">
      <alignment horizontal="center" vertical="center" wrapText="1"/>
    </xf>
    <xf numFmtId="0" fontId="39" fillId="3" borderId="0" xfId="0" applyFont="1" applyFill="1" applyAlignment="1">
      <alignment horizontal="center" vertical="center" wrapText="1"/>
    </xf>
    <xf numFmtId="0" fontId="39" fillId="3" borderId="32" xfId="0" applyFont="1" applyFill="1" applyBorder="1" applyAlignment="1">
      <alignment horizontal="center" vertical="center" wrapText="1"/>
    </xf>
    <xf numFmtId="0" fontId="39" fillId="3" borderId="4" xfId="0" applyFont="1" applyFill="1" applyBorder="1" applyAlignment="1">
      <alignment horizontal="center" vertical="center" wrapText="1"/>
    </xf>
    <xf numFmtId="0" fontId="26" fillId="0" borderId="8" xfId="0" applyFont="1" applyBorder="1" applyAlignment="1" applyProtection="1">
      <alignment horizontal="center" vertical="center" wrapText="1"/>
      <protection locked="0"/>
    </xf>
    <xf numFmtId="0" fontId="26" fillId="0" borderId="14" xfId="0" applyFont="1" applyBorder="1" applyAlignment="1" applyProtection="1">
      <alignment horizontal="center" vertical="center" wrapText="1"/>
      <protection locked="0"/>
    </xf>
    <xf numFmtId="0" fontId="26" fillId="0" borderId="0" xfId="0" applyFont="1" applyAlignment="1" applyProtection="1">
      <alignment horizontal="center" vertical="center" wrapText="1"/>
      <protection locked="0"/>
    </xf>
    <xf numFmtId="0" fontId="26" fillId="0" borderId="11" xfId="0" applyFont="1" applyBorder="1" applyAlignment="1" applyProtection="1">
      <alignment horizontal="center" vertical="center" wrapText="1"/>
      <protection locked="0"/>
    </xf>
    <xf numFmtId="0" fontId="26" fillId="0" borderId="9" xfId="0" applyFont="1" applyBorder="1" applyAlignment="1" applyProtection="1">
      <alignment horizontal="center" vertical="center" wrapText="1"/>
      <protection locked="0"/>
    </xf>
    <xf numFmtId="0" fontId="26" fillId="0" borderId="12" xfId="0" applyFont="1" applyBorder="1" applyAlignment="1" applyProtection="1">
      <alignment horizontal="center" vertical="center" wrapText="1"/>
      <protection locked="0"/>
    </xf>
    <xf numFmtId="44" fontId="20" fillId="3" borderId="7" xfId="1" applyFont="1" applyFill="1" applyBorder="1" applyAlignment="1" applyProtection="1">
      <alignment horizontal="right"/>
    </xf>
    <xf numFmtId="44" fontId="20" fillId="3" borderId="6" xfId="1" applyFont="1" applyFill="1" applyBorder="1" applyAlignment="1" applyProtection="1">
      <alignment horizontal="right"/>
    </xf>
    <xf numFmtId="167" fontId="16" fillId="0" borderId="5" xfId="0" applyNumberFormat="1" applyFont="1" applyBorder="1" applyAlignment="1" applyProtection="1">
      <alignment horizontal="left"/>
      <protection locked="0"/>
    </xf>
    <xf numFmtId="167" fontId="16" fillId="0" borderId="7" xfId="0" applyNumberFormat="1" applyFont="1" applyBorder="1" applyAlignment="1" applyProtection="1">
      <alignment horizontal="left"/>
      <protection locked="0"/>
    </xf>
    <xf numFmtId="167" fontId="16" fillId="0" borderId="1" xfId="0" applyNumberFormat="1" applyFont="1" applyBorder="1" applyAlignment="1" applyProtection="1">
      <alignment horizontal="left"/>
      <protection locked="0"/>
    </xf>
    <xf numFmtId="167" fontId="28" fillId="3" borderId="5" xfId="0" applyNumberFormat="1" applyFont="1" applyFill="1" applyBorder="1" applyAlignment="1">
      <alignment horizontal="center"/>
    </xf>
    <xf numFmtId="167" fontId="28" fillId="3" borderId="7" xfId="0" applyNumberFormat="1" applyFont="1" applyFill="1" applyBorder="1" applyAlignment="1">
      <alignment horizontal="center"/>
    </xf>
    <xf numFmtId="167" fontId="16" fillId="0" borderId="55" xfId="0" applyNumberFormat="1" applyFont="1" applyBorder="1" applyAlignment="1" applyProtection="1">
      <alignment horizontal="left"/>
      <protection locked="0"/>
    </xf>
    <xf numFmtId="167" fontId="16" fillId="0" borderId="56" xfId="0" applyNumberFormat="1" applyFont="1" applyBorder="1" applyAlignment="1" applyProtection="1">
      <alignment horizontal="left"/>
      <protection locked="0"/>
    </xf>
    <xf numFmtId="167" fontId="16" fillId="0" borderId="43" xfId="0" applyNumberFormat="1" applyFont="1" applyBorder="1" applyAlignment="1" applyProtection="1">
      <alignment horizontal="left"/>
      <protection locked="0"/>
    </xf>
    <xf numFmtId="168" fontId="25" fillId="3" borderId="28" xfId="0" applyNumberFormat="1" applyFont="1" applyFill="1" applyBorder="1" applyAlignment="1">
      <alignment horizontal="left" vertical="center" wrapText="1"/>
    </xf>
  </cellXfs>
  <cellStyles count="5">
    <cellStyle name="Currency" xfId="1" builtinId="4"/>
    <cellStyle name="Currency 2" xfId="4" xr:uid="{083A3E2E-2B1B-4EF9-B791-BB5E21E4EE58}"/>
    <cellStyle name="Hyperlink" xfId="3" builtinId="8"/>
    <cellStyle name="Normal" xfId="0" builtinId="0"/>
    <cellStyle name="Percent" xfId="2" builtinId="5"/>
  </cellStyles>
  <dxfs count="613">
    <dxf>
      <fill>
        <patternFill>
          <bgColor theme="0"/>
        </patternFill>
      </fill>
    </dxf>
    <dxf>
      <font>
        <color theme="2"/>
      </font>
    </dxf>
    <dxf>
      <font>
        <color theme="0"/>
      </font>
    </dxf>
    <dxf>
      <font>
        <color theme="2"/>
      </font>
    </dxf>
    <dxf>
      <font>
        <color theme="2"/>
      </font>
    </dxf>
    <dxf>
      <font>
        <color theme="0"/>
      </font>
    </dxf>
    <dxf>
      <fill>
        <patternFill>
          <bgColor theme="0"/>
        </patternFill>
      </fill>
    </dxf>
    <dxf>
      <font>
        <color theme="0"/>
      </font>
    </dxf>
    <dxf>
      <font>
        <color theme="2"/>
      </font>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calcChain" Target="calcChain.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customXml" Target="../customXml/item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customXml" Target="../customXml/item4.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ctrlProps/ctrlProp1.xml><?xml version="1.0" encoding="utf-8"?>
<formControlPr xmlns="http://schemas.microsoft.com/office/spreadsheetml/2009/9/main" objectType="CheckBox" fmlaLink="$B$58" noThreeD="1"/>
</file>

<file path=xl/ctrlProps/ctrlProp2.xml><?xml version="1.0" encoding="utf-8"?>
<formControlPr xmlns="http://schemas.microsoft.com/office/spreadsheetml/2009/9/main" objectType="CheckBox" fmlaLink="QUOTE!$C$58" noThreeD="1"/>
</file>

<file path=xl/ctrlProps/ctrlProp3.xml><?xml version="1.0" encoding="utf-8"?>
<formControlPr xmlns="http://schemas.microsoft.com/office/spreadsheetml/2009/9/main" objectType="CheckBox" fmlaLink="$C$72" noThreeD="1"/>
</file>

<file path=xl/ctrlProps/ctrlProp4.xml><?xml version="1.0" encoding="utf-8"?>
<formControlPr xmlns="http://schemas.microsoft.com/office/spreadsheetml/2009/9/main" objectType="CheckBox" fmlaLink="$B$72"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3.xml.rels><?xml version="1.0" encoding="UTF-8" standalone="yes"?>
<Relationships xmlns="http://schemas.openxmlformats.org/package/2006/relationships"><Relationship Id="rId1" Type="http://schemas.openxmlformats.org/officeDocument/2006/relationships/image" Target="../media/image7.jpg"/></Relationships>
</file>

<file path=xl/drawings/_rels/drawing15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g"/></Relationships>
</file>

<file path=xl/drawings/_rels/drawing15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6</xdr:col>
      <xdr:colOff>362426</xdr:colOff>
      <xdr:row>32</xdr:row>
      <xdr:rowOff>28659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61950" y="5334000"/>
          <a:ext cx="3410426" cy="600159"/>
        </a:xfrm>
        <a:prstGeom prst="rect">
          <a:avLst/>
        </a:prstGeom>
      </xdr:spPr>
    </xdr:pic>
    <xdr:clientData/>
  </xdr:twoCellAnchor>
  <xdr:twoCellAnchor editAs="oneCell">
    <xdr:from>
      <xdr:col>1</xdr:col>
      <xdr:colOff>0</xdr:colOff>
      <xdr:row>42</xdr:row>
      <xdr:rowOff>0</xdr:rowOff>
    </xdr:from>
    <xdr:to>
      <xdr:col>6</xdr:col>
      <xdr:colOff>391005</xdr:colOff>
      <xdr:row>48</xdr:row>
      <xdr:rowOff>181160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61950" y="7620000"/>
          <a:ext cx="3439005" cy="1324160"/>
        </a:xfrm>
        <a:prstGeom prst="rect">
          <a:avLst/>
        </a:prstGeom>
      </xdr:spPr>
    </xdr:pic>
    <xdr:clientData/>
  </xdr:twoCellAnchor>
  <xdr:twoCellAnchor editAs="oneCell">
    <xdr:from>
      <xdr:col>1</xdr:col>
      <xdr:colOff>0</xdr:colOff>
      <xdr:row>35</xdr:row>
      <xdr:rowOff>0</xdr:rowOff>
    </xdr:from>
    <xdr:to>
      <xdr:col>6</xdr:col>
      <xdr:colOff>152847</xdr:colOff>
      <xdr:row>39</xdr:row>
      <xdr:rowOff>66791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61950" y="6477000"/>
          <a:ext cx="3200847" cy="828791"/>
        </a:xfrm>
        <a:prstGeom prst="rect">
          <a:avLst/>
        </a:prstGeom>
      </xdr:spPr>
    </xdr:pic>
    <xdr:clientData/>
  </xdr:twoCellAnchor>
  <xdr:twoCellAnchor editAs="oneCell">
    <xdr:from>
      <xdr:col>1</xdr:col>
      <xdr:colOff>0</xdr:colOff>
      <xdr:row>52</xdr:row>
      <xdr:rowOff>0</xdr:rowOff>
    </xdr:from>
    <xdr:to>
      <xdr:col>4</xdr:col>
      <xdr:colOff>409887</xdr:colOff>
      <xdr:row>54</xdr:row>
      <xdr:rowOff>142948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361950" y="9715500"/>
          <a:ext cx="2238687" cy="523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5127" y="2137849"/>
          <a:ext cx="4176993" cy="8975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2">
          <a:extLst>
            <a:ext uri="{FF2B5EF4-FFF2-40B4-BE49-F238E27FC236}">
              <a16:creationId xmlns:a16="http://schemas.microsoft.com/office/drawing/2014/main" id="{FB8A4FE2-7AE3-4360-BC64-6DB77F133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2">
          <a:extLst>
            <a:ext uri="{FF2B5EF4-FFF2-40B4-BE49-F238E27FC236}">
              <a16:creationId xmlns:a16="http://schemas.microsoft.com/office/drawing/2014/main" id="{1F7FBBAA-776A-471F-AE55-4AD26C508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72F3AF2-E127-4F5D-8132-7D773C38B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1E9D3C1-8E15-4551-A0A0-2EBFBB388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E362C69-4507-4753-90CA-CB3F45B70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77AD67E-3743-492C-A01A-604993EC1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CDEA13A-E2A0-4F15-B11A-805130E5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CB399E-6AF8-4218-B3CE-57F9038C5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34802F5-806A-41E0-9592-1330327C8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6090AB9-523D-44FC-8576-02B92CB5A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6D1F91B-34C3-4E12-B9D1-1128199CB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2803779-96A5-4C2B-B9B6-840327A895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4AD9B03-09BB-43F7-9618-9AA47D148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F5C4847-0ED9-49CD-B089-BFE3A387EE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BC97D33-1F3E-471C-BF5D-8E2442F1C2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D25B918-DA2B-4E92-A559-76E91C5B3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1A2A504-779D-48DC-BA20-30D5ED0446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B43E9E5-1A23-4AF4-9773-EE6EF9861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FD56706-72EC-4555-8BEA-B7F513183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9873083-F51C-453B-BAD4-7F5EF4C64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CC9793F-BFAC-46D8-B1EE-4D6294156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A1325EF-42B2-4E17-9A4E-96D282368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4A51FA6-2CA8-4675-AAB0-A9A1E2EE3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D6BFCC2-0D73-4DBE-9968-BF52C6DF8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799E0D-39A8-4740-B990-358BFED93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0CE550C-814F-4554-8BCC-15175B40F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02124E9-3762-457B-881D-EB073B71DD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53421FB-DA89-41A2-9645-02328BAA17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73B568A-EC47-4CC3-8F76-8B76FE1F5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02ED027-0538-41A8-807F-83FFE9612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6E9D55E-93A7-4DDA-9DC0-649390AA67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A9821E5-ECDF-4007-B43D-167443FB37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F2946A5-903A-4562-8003-A471A400AA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09CEFD5-3583-46FE-8A75-BE927520C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1B54C2D-AE98-4401-93AB-1110B43BF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9A0A524-89BB-4B8D-B1EA-4B44CDF7D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AA00368-A8E9-401E-B5C6-AB0706884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BB18E0-CA45-401A-864F-D267F91C37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08B0811-A098-48EF-A6E3-7E9967E6E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8498F07-784D-4DD8-BF6D-3CDA15A4D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8B012AB-A212-483C-A025-9FD17D80B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A907917-9381-4A8B-8FCD-60BB2E1A2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F94AF27-E17D-4766-8164-297D58784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BC9B2A7-31EA-4ECA-9666-3CC9048DD4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9364D1A-78AF-488A-9A4A-57929A939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5E3D25F-1F87-40E0-A877-350A37CC8B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034C071-AE18-49FD-B79A-C547B445A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333737F-8C4A-4214-A0B2-A09A1C84B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6EFC665-815A-4E6F-A020-D119B10146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E3DF92C-9A91-4C50-9B67-BE85CDEAE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D43A37A-A024-4233-AF85-0759D77B8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EDF3E9B-9E94-42EE-8B70-B3C6073E52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6F61CC2-7890-4469-BFD9-71A430A23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685CF31-F8D5-4CAA-8D02-66F120EBE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53194B4-2290-4136-BAAD-61FD38733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DD6F8D-5A83-4603-A0C6-C01679143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A52AFA3-6742-4F5C-96F1-2419269EA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6160E5F-10C4-4322-A612-8D0B3CDB7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6AA30C7-9AEE-49EA-BF50-09A08EF42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36B8389-5A65-4F1D-BFBF-B0745BA341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DBBD5C3-5D5D-48D9-9FE4-2035BAE53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AFF2966-D0E9-42A8-AD80-770646D48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27D51CD-7237-4ED5-B304-C2E6569FD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B433A2E-B085-4337-AA5C-ACDC9A7B79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9FBA0A2-5325-4484-8448-196EF9287B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9C1FA81-2908-476B-ABF1-BB1263A82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2B871E6-3FDD-418B-A623-ECCA76D2B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64A3A0E-AA45-4E58-8AD8-87DBF36AE4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9D598BE-00C9-4A0C-90D7-A7AC98797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E4DC52E-6E0A-4806-AFEA-2075E6FD8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1AD551B-3385-4C68-9743-37259E500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D1B1706-7589-4D0D-B1D9-E13716EF0B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A8E8CFE-90E4-4B6C-8F61-E2167BCD8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7ED8F85-D9C5-497B-9D09-9E938BF89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D079078-DAFD-4A02-8BEF-0FF20E449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7BDB5F5-0F3D-41F8-BDDA-4FD75B498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21D532F-B671-4114-98A4-F65B3F1CB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1DDEC54-28B5-49F6-800C-96B421616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0657313-8574-4EAA-8D4D-CFDC5CDCBF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24F44E6-F16A-40BB-8979-DC18F6564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FA4A728-8DED-49D9-B2F9-336F0CBAC1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12DFFAE-2296-4F7E-8E49-9BA86FF13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A0CE524-DB01-4D37-8ECE-B7B2CBCEE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05D41A-535D-49F3-9918-7E4E61674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B17B5FD-CB3D-4D45-A580-E005320D3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A51FB03-0F5B-4277-A72A-D9112315B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D97E78E-C2FC-4D14-B705-8E0992830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A25C914-62BB-44F7-8A72-7ADFADF7D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84CCE2E-BF1F-436A-998C-71C7290C9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66AA209-82CA-4EDF-96AD-36D364517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359E9CB-A87F-4554-B257-498CAF6F5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FB33407-37FE-486E-A162-B6FA446CD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FC4474C-2B3D-44A5-B9F0-2749D2781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2062941</xdr:colOff>
      <xdr:row>14</xdr:row>
      <xdr:rowOff>77070</xdr:rowOff>
    </xdr:to>
    <xdr:pic>
      <xdr:nvPicPr>
        <xdr:cNvPr id="2" name="Picture 1">
          <a:extLst>
            <a:ext uri="{FF2B5EF4-FFF2-40B4-BE49-F238E27FC236}">
              <a16:creationId xmlns:a16="http://schemas.microsoft.com/office/drawing/2014/main" id="{EB13A88E-00BD-42F4-A2FD-58BE2FEDE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F6ED43-49E5-44C5-B725-012DFB160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413C2B0-91CB-46CB-90B5-F0B4C84386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320465C-688B-4983-A06F-5FD2D90A16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09D04125-2A2B-47F9-B54F-F89EA27FE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2E181C2-8400-4F2E-AEE0-EA4C5F3A1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0ED88F3-AE59-4EC6-A396-1C1940960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811F773-21F4-43FC-B151-A06B208C6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4F788695-97E3-4324-B929-5275E96BB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00A36FB-8432-4CB2-9522-1C1933AA8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2C2AF12-3458-4CD8-80FA-7A1F6F2B2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47D9A8B-2EB8-4250-BA7E-1A737574C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1ADA1EE-4F18-4772-B696-A44B2BFB1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CB5B386-6EBD-4ABD-8745-C8C393897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D8A5AFF-9B04-4966-BAF9-AD09D474E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E85D53E-DED6-40AF-BCA5-7135FFAE8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6FF152F-FEDE-41AB-ABCC-64DEB369A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B851FA1-5E08-4837-BC28-5D35255601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E5436AF-3CB5-47CA-B17F-DD412BC7E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65E1272-4183-4064-A2DB-79F74AA64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BD6F48E-AB92-431E-B356-08D1EE5616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866BB3F-E699-447D-A09C-22E5AC5E9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DCCBDB7-77A5-46F4-B23D-70EEDA5FF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5102E87-82D6-460A-ABA3-77F804E824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EC385B4-3ED4-4C55-9DD8-999032AB6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F5E43FE-E294-4263-AE31-7D982F83A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FA25C540-0FC9-4EF1-87F7-2A12740E6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DAB4F1A0-61D4-4C60-9D02-84BAD71AB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875E083-5827-49A7-8A77-47D50E59D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9BB927B-9E17-4664-8D2F-1FE72A9D1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E3E9429-1D60-4D85-80D5-90A792782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8C98E05-E230-4ECE-930A-B8DA0B499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2E94C88-A235-4C2E-BC0A-02C42EB5A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898A7E4-CBC0-47FC-9703-2B5C69421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5A70198-AC3C-4E29-9099-56316B19F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017449D3-F0DD-44C7-8A16-3982168F6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D74E771-6652-48F7-80CA-BBEFF4389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7F3DF48-C87A-43CA-B703-AAD0BE7238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77977FE-2604-4928-87A2-799893919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F4F8C4D-EC71-4101-BC9A-1116B02D8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0772F9E-A39F-4C5E-9DA1-E88C6C235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643EBFD-1C6D-476C-AEFB-586E67636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F52722A-29F6-4947-9F4B-15CD28C3C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AC72205C-03BF-45D1-9046-866AA2AA28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29BE88E-1368-4BD1-8690-6264533D5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7AA4228-17F8-4B38-8723-E4BAF5083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8D2072-1D49-4955-8D36-DACF00C89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F1165EDA-0BD9-4FCD-8B76-D68CD1493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C62F45-7239-4543-B56A-BC2976B44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4D26170-7DF6-4EF2-AD08-7DB80A39C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C1436E8-F704-4724-9A3B-BB0ECED0F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AC7DF06-B339-497F-A1C8-43378907A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9D69B2AE-EBBD-4DC1-9748-CE8F3D3D0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13BDCBA-F51E-486A-86F7-8136A5C66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9870E6C8-B1AF-4E25-AE3B-F43D1A507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7E57A7-A6DC-4F3E-8183-8D32331FE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5C1FA57-40FA-4257-8711-182EC9FFE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3.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93746"/>
          <a:ext cx="3257549" cy="713650"/>
        </a:xfrm>
        <a:prstGeom prst="rect">
          <a:avLst/>
        </a:prstGeom>
      </xdr:spPr>
    </xdr:pic>
    <xdr:clientData/>
  </xdr:twoCellAnchor>
</xdr:wsDr>
</file>

<file path=xl/drawings/drawing154.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6"/>
          <a:ext cx="3257549" cy="713650"/>
        </a:xfrm>
        <a:prstGeom prst="rect">
          <a:avLst/>
        </a:prstGeom>
      </xdr:spPr>
    </xdr:pic>
    <xdr:clientData/>
  </xdr:twoCellAnchor>
  <xdr:twoCellAnchor editAs="oneCell">
    <xdr:from>
      <xdr:col>1</xdr:col>
      <xdr:colOff>228599</xdr:colOff>
      <xdr:row>49</xdr:row>
      <xdr:rowOff>3050</xdr:rowOff>
    </xdr:from>
    <xdr:to>
      <xdr:col>2</xdr:col>
      <xdr:colOff>1068072</xdr:colOff>
      <xdr:row>54</xdr:row>
      <xdr:rowOff>95250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09574" y="9528050"/>
          <a:ext cx="2087248" cy="1044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914400</xdr:colOff>
          <xdr:row>54</xdr:row>
          <xdr:rowOff>171450</xdr:rowOff>
        </xdr:from>
        <xdr:to>
          <xdr:col>5</xdr:col>
          <xdr:colOff>1190625</xdr:colOff>
          <xdr:row>56</xdr:row>
          <xdr:rowOff>19050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9D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54</xdr:row>
          <xdr:rowOff>0</xdr:rowOff>
        </xdr:from>
        <xdr:to>
          <xdr:col>4</xdr:col>
          <xdr:colOff>200025</xdr:colOff>
          <xdr:row>55</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9D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155.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twoCellAnchor>
  <xdr:twoCellAnchor editAs="oneCell">
    <xdr:from>
      <xdr:col>1</xdr:col>
      <xdr:colOff>453059</xdr:colOff>
      <xdr:row>61</xdr:row>
      <xdr:rowOff>8507</xdr:rowOff>
    </xdr:from>
    <xdr:to>
      <xdr:col>2</xdr:col>
      <xdr:colOff>1034084</xdr:colOff>
      <xdr:row>65</xdr:row>
      <xdr:rowOff>161850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35276" y="9889659"/>
          <a:ext cx="1831699" cy="9153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790575</xdr:colOff>
          <xdr:row>68</xdr:row>
          <xdr:rowOff>171450</xdr:rowOff>
        </xdr:from>
        <xdr:to>
          <xdr:col>5</xdr:col>
          <xdr:colOff>1066800</xdr:colOff>
          <xdr:row>70</xdr:row>
          <xdr:rowOff>19050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9E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67</xdr:row>
          <xdr:rowOff>180975</xdr:rowOff>
        </xdr:from>
        <xdr:to>
          <xdr:col>4</xdr:col>
          <xdr:colOff>323850</xdr:colOff>
          <xdr:row>69</xdr:row>
          <xdr:rowOff>19050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9E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17.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1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1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20.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2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22.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23.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24.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25.bin"/></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26.bin"/></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27.bin"/></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28.bin"/></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29.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30.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31.bin"/></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32.bin"/></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33.bin"/></Relationships>
</file>

<file path=xl/worksheets/_rels/sheet15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4.xml"/><Relationship Id="rId1" Type="http://schemas.openxmlformats.org/officeDocument/2006/relationships/printerSettings" Target="../printerSettings/printerSettings3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5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5.xml"/><Relationship Id="rId1" Type="http://schemas.openxmlformats.org/officeDocument/2006/relationships/printerSettings" Target="../printerSettings/printerSettings35.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BDB3-9182-4455-91CA-01370F8D3277}">
  <sheetPr>
    <pageSetUpPr fitToPage="1"/>
  </sheetPr>
  <dimension ref="A1:B52"/>
  <sheetViews>
    <sheetView workbookViewId="0"/>
  </sheetViews>
  <sheetFormatPr defaultRowHeight="15"/>
  <cols>
    <col min="1" max="1" width="5.42578125" customWidth="1"/>
  </cols>
  <sheetData>
    <row r="1" spans="1:2">
      <c r="A1" s="245" t="s">
        <v>0</v>
      </c>
    </row>
    <row r="2" spans="1:2">
      <c r="A2" s="245" t="s">
        <v>1</v>
      </c>
    </row>
    <row r="4" spans="1:2">
      <c r="A4" s="246" t="s">
        <v>2</v>
      </c>
    </row>
    <row r="5" spans="1:2">
      <c r="A5" s="246" t="s">
        <v>3</v>
      </c>
    </row>
    <row r="6" spans="1:2">
      <c r="B6" s="246"/>
    </row>
    <row r="7" spans="1:2">
      <c r="A7" s="247" t="s">
        <v>4</v>
      </c>
    </row>
    <row r="8" spans="1:2">
      <c r="B8" s="246" t="s">
        <v>5</v>
      </c>
    </row>
    <row r="9" spans="1:2">
      <c r="B9" t="s">
        <v>6</v>
      </c>
    </row>
    <row r="10" spans="1:2">
      <c r="B10" t="s">
        <v>7</v>
      </c>
    </row>
    <row r="12" spans="1:2">
      <c r="A12" s="247" t="s">
        <v>8</v>
      </c>
    </row>
    <row r="13" spans="1:2">
      <c r="B13" t="s">
        <v>9</v>
      </c>
    </row>
    <row r="14" spans="1:2">
      <c r="B14" t="s">
        <v>10</v>
      </c>
    </row>
    <row r="16" spans="1:2">
      <c r="A16" s="247" t="s">
        <v>11</v>
      </c>
    </row>
    <row r="17" spans="1:2">
      <c r="B17" t="s">
        <v>9</v>
      </c>
    </row>
    <row r="18" spans="1:2">
      <c r="B18" t="s">
        <v>12</v>
      </c>
    </row>
    <row r="20" spans="1:2">
      <c r="A20" s="247" t="s">
        <v>13</v>
      </c>
    </row>
    <row r="21" spans="1:2">
      <c r="B21" t="s">
        <v>14</v>
      </c>
    </row>
    <row r="22" spans="1:2">
      <c r="B22" t="s">
        <v>15</v>
      </c>
    </row>
    <row r="23" spans="1:2">
      <c r="B23" t="s">
        <v>16</v>
      </c>
    </row>
    <row r="24" spans="1:2">
      <c r="B24" t="s">
        <v>17</v>
      </c>
    </row>
    <row r="25" spans="1:2">
      <c r="B25" t="s">
        <v>18</v>
      </c>
    </row>
    <row r="27" spans="1:2">
      <c r="A27" s="247" t="s">
        <v>19</v>
      </c>
    </row>
    <row r="28" spans="1:2">
      <c r="A28" t="s">
        <v>20</v>
      </c>
    </row>
    <row r="29" spans="1:2">
      <c r="B29" t="s">
        <v>21</v>
      </c>
    </row>
    <row r="34" spans="1:2">
      <c r="A34" t="s">
        <v>22</v>
      </c>
    </row>
    <row r="35" spans="1:2">
      <c r="B35" t="s">
        <v>23</v>
      </c>
    </row>
    <row r="41" spans="1:2">
      <c r="A41" t="s">
        <v>24</v>
      </c>
    </row>
    <row r="42" spans="1:2">
      <c r="B42" t="s">
        <v>25</v>
      </c>
    </row>
    <row r="51" spans="1:2">
      <c r="A51" t="s">
        <v>26</v>
      </c>
    </row>
    <row r="52" spans="1:2">
      <c r="B52" t="s">
        <v>27</v>
      </c>
    </row>
  </sheetData>
  <sheetProtection algorithmName="SHA-512" hashValue="RzMNFt2jHuBHxsc2bs+8r9QTRU6j1KNBNEOzzVMNoTk7dFfl+R6ibxXxX7yIRiApi8XaE/loJrwAIDkweLRSXg==" saltValue="qmRQFLycjvgCdzgjGzesMA==" spinCount="100000" sheet="1" objects="1" scenarios="1"/>
  <pageMargins left="0.7" right="0.7" top="0.75" bottom="0.75" header="0.3" footer="0.3"/>
  <pageSetup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866-DB94-48AC-A34A-A2B67D97029F}">
  <sheetPr codeName="Sheet1">
    <pageSetUpPr fitToPage="1"/>
  </sheetPr>
  <dimension ref="A1:AB51"/>
  <sheetViews>
    <sheetView zoomScale="70" zoomScaleNormal="70" workbookViewId="0">
      <selection activeCell="F15" sqref="F15:H15"/>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35</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57</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38" t="s">
        <v>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37" si="1">ROUND(IF($F$17="USD $", F19*$E$15,F19*$D$15),2)</f>
        <v>65.12</v>
      </c>
      <c r="H19" s="53">
        <f t="shared" ref="H19:H37" si="2">ROUND(IF($H$17=$G$17,E19*G19,E19*F19),2)</f>
        <v>65.12</v>
      </c>
      <c r="I19" s="56"/>
      <c r="J19" s="200">
        <f t="shared" ref="J19:J37" si="3">E19</f>
        <v>1</v>
      </c>
      <c r="K19" s="52">
        <f t="shared" ref="K19:K48" si="4">IFERROR(IF(M19="OEM DISC %",ROUND(IF($K$17=$F$17,F19*(1-N19),G19*(1-N19)),2),IF(M19="MARKUP %",ROUND(R19/J19*(1+N19),2))),0)</f>
        <v>35.82</v>
      </c>
      <c r="L19" s="52">
        <f t="shared" ref="L19:L37" si="5">ROUND((J19*K19),2)</f>
        <v>35.82</v>
      </c>
      <c r="M19" s="252" t="s">
        <v>113</v>
      </c>
      <c r="N19" s="30">
        <v>0.45</v>
      </c>
      <c r="O19" s="68"/>
      <c r="P19" s="1"/>
      <c r="Q19" s="29"/>
      <c r="R19" s="54">
        <f>ROUND(IF($R$17=$Q$17,Q19,IF($R$17="USD $",Q19*$D$15,Q19*$E$15))*E19,2)</f>
        <v>0</v>
      </c>
      <c r="S19" s="77">
        <f t="shared" ref="S19:S37" si="6">IFERROR(ROUND(T19/E19,2),0)</f>
        <v>35.82</v>
      </c>
      <c r="T19" s="77">
        <f t="shared" ref="T19:T48" si="7">ROUND(L19-R19,2)</f>
        <v>35.82</v>
      </c>
      <c r="U19" s="55">
        <f t="shared" ref="U19:U37" si="8">IFERROR(((K19-(R19/J19))/(R19/J19)),0)</f>
        <v>0</v>
      </c>
      <c r="V19" s="55">
        <f t="shared" ref="V19:V37" si="9">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3"/>
        <v>1</v>
      </c>
      <c r="K20" s="23">
        <f t="shared" si="4"/>
        <v>45.45</v>
      </c>
      <c r="L20" s="23">
        <f t="shared" si="5"/>
        <v>45.45</v>
      </c>
      <c r="M20" s="22" t="s">
        <v>113</v>
      </c>
      <c r="N20" s="26">
        <v>0.45</v>
      </c>
      <c r="O20" s="68"/>
      <c r="P20" s="3"/>
      <c r="Q20" s="27"/>
      <c r="R20" s="28">
        <f t="shared" ref="R20:R37" si="10">ROUND(IF($R$17=$Q$17,Q20,IF($R$17="USD $",Q20*$D$15,Q20*$E$15))*E20,2)</f>
        <v>0</v>
      </c>
      <c r="S20" s="28">
        <f t="shared" si="6"/>
        <v>45.45</v>
      </c>
      <c r="T20" s="28">
        <f t="shared" si="7"/>
        <v>45.45</v>
      </c>
      <c r="U20" s="43">
        <f t="shared" si="8"/>
        <v>0</v>
      </c>
      <c r="V20" s="43">
        <f t="shared" si="9"/>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3"/>
        <v>1</v>
      </c>
      <c r="K21" s="52">
        <f t="shared" si="4"/>
        <v>20.36</v>
      </c>
      <c r="L21" s="52">
        <f t="shared" si="5"/>
        <v>20.36</v>
      </c>
      <c r="M21" s="252" t="s">
        <v>113</v>
      </c>
      <c r="N21" s="30">
        <v>0.45</v>
      </c>
      <c r="O21" s="68"/>
      <c r="P21" s="1"/>
      <c r="Q21" s="29"/>
      <c r="R21" s="54">
        <f t="shared" si="10"/>
        <v>0</v>
      </c>
      <c r="S21" s="77">
        <f t="shared" si="6"/>
        <v>20.36</v>
      </c>
      <c r="T21" s="77">
        <f t="shared" si="7"/>
        <v>20.36</v>
      </c>
      <c r="U21" s="55">
        <f t="shared" si="8"/>
        <v>0</v>
      </c>
      <c r="V21" s="55">
        <f t="shared" si="9"/>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3"/>
        <v>1</v>
      </c>
      <c r="K22" s="23">
        <f t="shared" si="4"/>
        <v>79.900000000000006</v>
      </c>
      <c r="L22" s="23">
        <f t="shared" si="5"/>
        <v>79.900000000000006</v>
      </c>
      <c r="M22" s="22" t="s">
        <v>113</v>
      </c>
      <c r="N22" s="26">
        <v>0.45</v>
      </c>
      <c r="O22" s="68"/>
      <c r="P22" s="3"/>
      <c r="Q22" s="27"/>
      <c r="R22" s="28">
        <f t="shared" si="10"/>
        <v>0</v>
      </c>
      <c r="S22" s="28">
        <f t="shared" si="6"/>
        <v>79.900000000000006</v>
      </c>
      <c r="T22" s="28">
        <f t="shared" si="7"/>
        <v>79.900000000000006</v>
      </c>
      <c r="U22" s="43">
        <f t="shared" si="8"/>
        <v>0</v>
      </c>
      <c r="V22" s="43">
        <f t="shared" si="9"/>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3"/>
        <v>1</v>
      </c>
      <c r="K23" s="52">
        <f t="shared" si="4"/>
        <v>139.5</v>
      </c>
      <c r="L23" s="52">
        <f t="shared" si="5"/>
        <v>139.5</v>
      </c>
      <c r="M23" s="252" t="s">
        <v>113</v>
      </c>
      <c r="N23" s="30">
        <v>0.45</v>
      </c>
      <c r="O23" s="68"/>
      <c r="P23" s="1"/>
      <c r="Q23" s="29"/>
      <c r="R23" s="54">
        <f t="shared" si="10"/>
        <v>0</v>
      </c>
      <c r="S23" s="77">
        <f t="shared" si="6"/>
        <v>139.5</v>
      </c>
      <c r="T23" s="77">
        <f t="shared" si="7"/>
        <v>139.5</v>
      </c>
      <c r="U23" s="55">
        <f t="shared" si="8"/>
        <v>0</v>
      </c>
      <c r="V23" s="55">
        <f t="shared" si="9"/>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3"/>
        <v>1</v>
      </c>
      <c r="K24" s="23">
        <f t="shared" si="4"/>
        <v>77.37</v>
      </c>
      <c r="L24" s="23">
        <f t="shared" si="5"/>
        <v>77.37</v>
      </c>
      <c r="M24" s="22" t="s">
        <v>113</v>
      </c>
      <c r="N24" s="26">
        <v>0.45</v>
      </c>
      <c r="O24" s="68"/>
      <c r="P24" s="3"/>
      <c r="Q24" s="27"/>
      <c r="R24" s="28">
        <f t="shared" si="10"/>
        <v>0</v>
      </c>
      <c r="S24" s="28">
        <f t="shared" si="6"/>
        <v>77.37</v>
      </c>
      <c r="T24" s="28">
        <f t="shared" si="7"/>
        <v>77.37</v>
      </c>
      <c r="U24" s="43">
        <f t="shared" si="8"/>
        <v>0</v>
      </c>
      <c r="V24" s="43">
        <f t="shared" si="9"/>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3"/>
        <v>1</v>
      </c>
      <c r="K25" s="52">
        <f t="shared" si="4"/>
        <v>67.510000000000005</v>
      </c>
      <c r="L25" s="52">
        <f t="shared" si="5"/>
        <v>67.510000000000005</v>
      </c>
      <c r="M25" s="252" t="s">
        <v>113</v>
      </c>
      <c r="N25" s="30">
        <v>0.45</v>
      </c>
      <c r="O25" s="68"/>
      <c r="P25" s="1"/>
      <c r="Q25" s="29"/>
      <c r="R25" s="54">
        <f t="shared" si="10"/>
        <v>0</v>
      </c>
      <c r="S25" s="77">
        <f t="shared" si="6"/>
        <v>67.510000000000005</v>
      </c>
      <c r="T25" s="77">
        <f t="shared" si="7"/>
        <v>67.510000000000005</v>
      </c>
      <c r="U25" s="55">
        <f t="shared" si="8"/>
        <v>0</v>
      </c>
      <c r="V25" s="55">
        <f t="shared" si="9"/>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3"/>
        <v>0</v>
      </c>
      <c r="K26" s="23">
        <f t="shared" si="4"/>
        <v>0</v>
      </c>
      <c r="L26" s="23">
        <f t="shared" si="5"/>
        <v>0</v>
      </c>
      <c r="M26" s="22" t="s">
        <v>113</v>
      </c>
      <c r="N26" s="26">
        <v>0.45</v>
      </c>
      <c r="O26" s="68"/>
      <c r="P26" s="3"/>
      <c r="Q26" s="27"/>
      <c r="R26" s="28">
        <f t="shared" si="10"/>
        <v>0</v>
      </c>
      <c r="S26" s="28">
        <f t="shared" si="6"/>
        <v>0</v>
      </c>
      <c r="T26" s="28">
        <f t="shared" si="7"/>
        <v>0</v>
      </c>
      <c r="U26" s="43">
        <f t="shared" si="8"/>
        <v>0</v>
      </c>
      <c r="V26" s="43">
        <f t="shared" si="9"/>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3"/>
        <v>1</v>
      </c>
      <c r="K27" s="52">
        <f t="shared" si="4"/>
        <v>0</v>
      </c>
      <c r="L27" s="52">
        <f t="shared" si="5"/>
        <v>0</v>
      </c>
      <c r="M27" s="252" t="s">
        <v>113</v>
      </c>
      <c r="N27" s="30">
        <v>0.45</v>
      </c>
      <c r="O27" s="68"/>
      <c r="P27" s="1"/>
      <c r="Q27" s="29"/>
      <c r="R27" s="54">
        <f t="shared" si="10"/>
        <v>0</v>
      </c>
      <c r="S27" s="77">
        <f t="shared" si="6"/>
        <v>0</v>
      </c>
      <c r="T27" s="77">
        <f t="shared" si="7"/>
        <v>0</v>
      </c>
      <c r="U27" s="55">
        <f t="shared" si="8"/>
        <v>0</v>
      </c>
      <c r="V27" s="55">
        <f t="shared" si="9"/>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3"/>
        <v>0</v>
      </c>
      <c r="K28" s="23">
        <f t="shared" si="4"/>
        <v>0</v>
      </c>
      <c r="L28" s="23">
        <f t="shared" si="5"/>
        <v>0</v>
      </c>
      <c r="M28" s="22" t="s">
        <v>113</v>
      </c>
      <c r="N28" s="26">
        <v>0.45</v>
      </c>
      <c r="O28" s="68"/>
      <c r="P28" s="3"/>
      <c r="Q28" s="27"/>
      <c r="R28" s="28">
        <f t="shared" si="10"/>
        <v>0</v>
      </c>
      <c r="S28" s="28">
        <f t="shared" si="6"/>
        <v>0</v>
      </c>
      <c r="T28" s="28">
        <f t="shared" si="7"/>
        <v>0</v>
      </c>
      <c r="U28" s="43">
        <f t="shared" si="8"/>
        <v>0</v>
      </c>
      <c r="V28" s="43">
        <f t="shared" si="9"/>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3"/>
        <v>2</v>
      </c>
      <c r="K29" s="52">
        <f t="shared" si="4"/>
        <v>385.73</v>
      </c>
      <c r="L29" s="52">
        <f>ROUND((J29*K29),2)</f>
        <v>771.46</v>
      </c>
      <c r="M29" s="252" t="s">
        <v>113</v>
      </c>
      <c r="N29" s="30">
        <v>0.45</v>
      </c>
      <c r="O29" s="68"/>
      <c r="P29" s="1"/>
      <c r="Q29" s="29"/>
      <c r="R29" s="54">
        <f t="shared" si="10"/>
        <v>0</v>
      </c>
      <c r="S29" s="77">
        <f t="shared" si="6"/>
        <v>385.73</v>
      </c>
      <c r="T29" s="77">
        <f t="shared" si="7"/>
        <v>771.46</v>
      </c>
      <c r="U29" s="55">
        <f t="shared" si="8"/>
        <v>0</v>
      </c>
      <c r="V29" s="55">
        <f t="shared" si="9"/>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3"/>
        <v>1</v>
      </c>
      <c r="K30" s="23">
        <f t="shared" si="4"/>
        <v>3579.84</v>
      </c>
      <c r="L30" s="23">
        <f t="shared" si="5"/>
        <v>3579.84</v>
      </c>
      <c r="M30" s="22" t="s">
        <v>113</v>
      </c>
      <c r="N30" s="26">
        <v>0.45</v>
      </c>
      <c r="O30" s="68"/>
      <c r="P30" s="3"/>
      <c r="Q30" s="27"/>
      <c r="R30" s="28">
        <f t="shared" si="10"/>
        <v>0</v>
      </c>
      <c r="S30" s="28">
        <f t="shared" si="6"/>
        <v>3579.84</v>
      </c>
      <c r="T30" s="28">
        <f t="shared" si="7"/>
        <v>3579.84</v>
      </c>
      <c r="U30" s="43">
        <f t="shared" si="8"/>
        <v>0</v>
      </c>
      <c r="V30" s="43">
        <f t="shared" si="9"/>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3"/>
        <v>6</v>
      </c>
      <c r="K31" s="52">
        <f t="shared" si="4"/>
        <v>1117.06</v>
      </c>
      <c r="L31" s="52">
        <f t="shared" si="5"/>
        <v>6702.36</v>
      </c>
      <c r="M31" s="252" t="s">
        <v>113</v>
      </c>
      <c r="N31" s="30">
        <v>0.45</v>
      </c>
      <c r="O31" s="68"/>
      <c r="P31" s="1"/>
      <c r="Q31" s="29"/>
      <c r="R31" s="54">
        <f>ROUND(IF($R$17=$Q$17,Q31,IF($R$17="USD $",Q31*$D$15,Q31*$E$15))*E31,2)</f>
        <v>0</v>
      </c>
      <c r="S31" s="77">
        <f t="shared" si="6"/>
        <v>1117.06</v>
      </c>
      <c r="T31" s="77">
        <f t="shared" si="7"/>
        <v>6702.36</v>
      </c>
      <c r="U31" s="55">
        <f t="shared" si="8"/>
        <v>0</v>
      </c>
      <c r="V31" s="55">
        <f t="shared" si="9"/>
        <v>1</v>
      </c>
      <c r="W31" s="42"/>
      <c r="X31" s="67"/>
      <c r="Y31" s="173" t="s">
        <v>113</v>
      </c>
      <c r="Z31" s="173"/>
      <c r="AA31" s="173"/>
      <c r="AB31" s="173"/>
    </row>
    <row r="32" spans="1:28">
      <c r="A32" s="167"/>
      <c r="B32" s="2"/>
      <c r="C32" s="20"/>
      <c r="D32" s="250"/>
      <c r="E32" s="165"/>
      <c r="F32" s="22"/>
      <c r="G32" s="23">
        <f t="shared" si="1"/>
        <v>0</v>
      </c>
      <c r="H32" s="24">
        <f t="shared" si="2"/>
        <v>0</v>
      </c>
      <c r="I32" s="56"/>
      <c r="J32" s="201">
        <f t="shared" si="3"/>
        <v>0</v>
      </c>
      <c r="K32" s="23">
        <f t="shared" si="4"/>
        <v>0</v>
      </c>
      <c r="L32" s="23">
        <f t="shared" si="5"/>
        <v>0</v>
      </c>
      <c r="M32" s="22" t="s">
        <v>113</v>
      </c>
      <c r="N32" s="26">
        <v>0.45</v>
      </c>
      <c r="O32" s="68"/>
      <c r="P32" s="3"/>
      <c r="Q32" s="27"/>
      <c r="R32" s="28">
        <f t="shared" si="10"/>
        <v>0</v>
      </c>
      <c r="S32" s="28">
        <f t="shared" si="6"/>
        <v>0</v>
      </c>
      <c r="T32" s="28">
        <f t="shared" si="7"/>
        <v>0</v>
      </c>
      <c r="U32" s="43">
        <f t="shared" si="8"/>
        <v>0</v>
      </c>
      <c r="V32" s="43">
        <f t="shared" si="9"/>
        <v>0</v>
      </c>
      <c r="W32" s="41"/>
      <c r="X32" s="67"/>
      <c r="Y32" s="173" t="s">
        <v>148</v>
      </c>
      <c r="Z32" s="173"/>
      <c r="AA32" s="173"/>
      <c r="AB32" s="173"/>
    </row>
    <row r="33" spans="1:28">
      <c r="A33" s="167"/>
      <c r="B33" s="1"/>
      <c r="C33" s="19" t="s">
        <v>149</v>
      </c>
      <c r="D33" s="421">
        <v>5000</v>
      </c>
      <c r="E33" s="166">
        <v>6</v>
      </c>
      <c r="F33" s="414">
        <v>6671.97</v>
      </c>
      <c r="G33" s="52">
        <f t="shared" si="1"/>
        <v>9474.2000000000007</v>
      </c>
      <c r="H33" s="53">
        <f t="shared" si="2"/>
        <v>56845.2</v>
      </c>
      <c r="I33" s="56"/>
      <c r="J33" s="200">
        <f t="shared" si="3"/>
        <v>6</v>
      </c>
      <c r="K33" s="52">
        <f t="shared" si="4"/>
        <v>5210.8100000000004</v>
      </c>
      <c r="L33" s="52">
        <f t="shared" si="5"/>
        <v>31264.86</v>
      </c>
      <c r="M33" s="252" t="s">
        <v>113</v>
      </c>
      <c r="N33" s="30">
        <v>0.45</v>
      </c>
      <c r="O33" s="68"/>
      <c r="P33" s="1"/>
      <c r="Q33" s="29"/>
      <c r="R33" s="54">
        <f t="shared" si="10"/>
        <v>0</v>
      </c>
      <c r="S33" s="77">
        <f t="shared" si="6"/>
        <v>5210.8100000000004</v>
      </c>
      <c r="T33" s="77">
        <f t="shared" si="7"/>
        <v>31264.86</v>
      </c>
      <c r="U33" s="55">
        <f t="shared" si="8"/>
        <v>0</v>
      </c>
      <c r="V33" s="55">
        <f t="shared" si="9"/>
        <v>1</v>
      </c>
      <c r="W33" s="42"/>
      <c r="X33" s="67"/>
      <c r="Y33" s="173"/>
      <c r="Z33" s="173"/>
      <c r="AA33" s="173"/>
      <c r="AB33" s="173"/>
    </row>
    <row r="34" spans="1:28">
      <c r="A34" s="167"/>
      <c r="B34" s="2"/>
      <c r="C34" s="20"/>
      <c r="D34" s="250"/>
      <c r="E34" s="165"/>
      <c r="F34" s="22"/>
      <c r="G34" s="23">
        <f t="shared" si="1"/>
        <v>0</v>
      </c>
      <c r="H34" s="24">
        <f t="shared" si="2"/>
        <v>0</v>
      </c>
      <c r="I34" s="56"/>
      <c r="J34" s="201">
        <f t="shared" si="3"/>
        <v>0</v>
      </c>
      <c r="K34" s="23">
        <f t="shared" si="4"/>
        <v>0</v>
      </c>
      <c r="L34" s="23">
        <f t="shared" si="5"/>
        <v>0</v>
      </c>
      <c r="M34" s="22" t="s">
        <v>113</v>
      </c>
      <c r="N34" s="26">
        <v>0.45</v>
      </c>
      <c r="O34" s="68"/>
      <c r="P34" s="3"/>
      <c r="Q34" s="27"/>
      <c r="R34" s="28">
        <f t="shared" si="10"/>
        <v>0</v>
      </c>
      <c r="S34" s="28">
        <f t="shared" si="6"/>
        <v>0</v>
      </c>
      <c r="T34" s="28">
        <f t="shared" si="7"/>
        <v>0</v>
      </c>
      <c r="U34" s="43">
        <f t="shared" si="8"/>
        <v>0</v>
      </c>
      <c r="V34" s="43">
        <f t="shared" si="9"/>
        <v>0</v>
      </c>
      <c r="W34" s="41"/>
      <c r="X34" s="67"/>
      <c r="Y34" s="173"/>
      <c r="Z34" s="173"/>
      <c r="AA34" s="173"/>
      <c r="AB34" s="173"/>
    </row>
    <row r="35" spans="1:28">
      <c r="A35" s="167"/>
      <c r="B35" s="1"/>
      <c r="C35" s="19"/>
      <c r="D35" s="249"/>
      <c r="E35" s="166"/>
      <c r="F35" s="29"/>
      <c r="G35" s="52">
        <f t="shared" si="1"/>
        <v>0</v>
      </c>
      <c r="H35" s="53">
        <f t="shared" si="2"/>
        <v>0</v>
      </c>
      <c r="I35" s="56"/>
      <c r="J35" s="200">
        <f t="shared" si="3"/>
        <v>0</v>
      </c>
      <c r="K35" s="52">
        <f t="shared" si="4"/>
        <v>0</v>
      </c>
      <c r="L35" s="52">
        <f t="shared" si="5"/>
        <v>0</v>
      </c>
      <c r="M35" s="252" t="s">
        <v>113</v>
      </c>
      <c r="N35" s="30">
        <v>0.45</v>
      </c>
      <c r="O35" s="68"/>
      <c r="P35" s="1"/>
      <c r="Q35" s="29"/>
      <c r="R35" s="54">
        <f t="shared" si="10"/>
        <v>0</v>
      </c>
      <c r="S35" s="77">
        <f t="shared" si="6"/>
        <v>0</v>
      </c>
      <c r="T35" s="77">
        <f t="shared" si="7"/>
        <v>0</v>
      </c>
      <c r="U35" s="55">
        <f t="shared" si="8"/>
        <v>0</v>
      </c>
      <c r="V35" s="55">
        <f t="shared" si="9"/>
        <v>0</v>
      </c>
      <c r="W35" s="42"/>
      <c r="X35" s="67"/>
      <c r="Y35" s="173"/>
      <c r="Z35" s="173"/>
      <c r="AA35" s="173"/>
      <c r="AB35" s="173"/>
    </row>
    <row r="36" spans="1:28">
      <c r="A36" s="167"/>
      <c r="B36" s="2"/>
      <c r="C36" s="20"/>
      <c r="D36" s="250"/>
      <c r="E36" s="165"/>
      <c r="F36" s="22"/>
      <c r="G36" s="23">
        <f t="shared" si="1"/>
        <v>0</v>
      </c>
      <c r="H36" s="24">
        <f t="shared" si="2"/>
        <v>0</v>
      </c>
      <c r="I36" s="56"/>
      <c r="J36" s="201">
        <f t="shared" si="3"/>
        <v>0</v>
      </c>
      <c r="K36" s="23">
        <f t="shared" si="4"/>
        <v>0</v>
      </c>
      <c r="L36" s="23">
        <f t="shared" si="5"/>
        <v>0</v>
      </c>
      <c r="M36" s="22" t="s">
        <v>113</v>
      </c>
      <c r="N36" s="26">
        <v>0.45</v>
      </c>
      <c r="O36" s="68"/>
      <c r="P36" s="3"/>
      <c r="Q36" s="27"/>
      <c r="R36" s="28">
        <f t="shared" si="10"/>
        <v>0</v>
      </c>
      <c r="S36" s="28">
        <f t="shared" si="6"/>
        <v>0</v>
      </c>
      <c r="T36" s="28">
        <f t="shared" si="7"/>
        <v>0</v>
      </c>
      <c r="U36" s="43">
        <f t="shared" si="8"/>
        <v>0</v>
      </c>
      <c r="V36" s="43">
        <f t="shared" si="9"/>
        <v>0</v>
      </c>
      <c r="W36" s="41"/>
      <c r="X36" s="67"/>
      <c r="Y36" s="173"/>
      <c r="Z36" s="173"/>
      <c r="AA36" s="173"/>
      <c r="AB36" s="173"/>
    </row>
    <row r="37" spans="1:28">
      <c r="A37" s="167"/>
      <c r="B37" s="1"/>
      <c r="C37" s="19"/>
      <c r="D37" s="249"/>
      <c r="E37" s="166"/>
      <c r="F37" s="29"/>
      <c r="G37" s="52">
        <f t="shared" si="1"/>
        <v>0</v>
      </c>
      <c r="H37" s="53">
        <f t="shared" si="2"/>
        <v>0</v>
      </c>
      <c r="I37" s="56"/>
      <c r="J37" s="200">
        <f t="shared" si="3"/>
        <v>0</v>
      </c>
      <c r="K37" s="52">
        <f t="shared" si="4"/>
        <v>0</v>
      </c>
      <c r="L37" s="52">
        <f t="shared" si="5"/>
        <v>0</v>
      </c>
      <c r="M37" s="252" t="s">
        <v>113</v>
      </c>
      <c r="N37" s="30">
        <v>0.45</v>
      </c>
      <c r="O37" s="68"/>
      <c r="P37" s="1"/>
      <c r="Q37" s="29"/>
      <c r="R37" s="54">
        <f t="shared" si="10"/>
        <v>0</v>
      </c>
      <c r="S37" s="77">
        <f t="shared" si="6"/>
        <v>0</v>
      </c>
      <c r="T37" s="77">
        <f t="shared" si="7"/>
        <v>0</v>
      </c>
      <c r="U37" s="55">
        <f t="shared" si="8"/>
        <v>0</v>
      </c>
      <c r="V37" s="55">
        <f t="shared" si="9"/>
        <v>0</v>
      </c>
      <c r="W37" s="42"/>
      <c r="X37" s="67"/>
      <c r="Y37" s="173"/>
      <c r="Z37" s="173"/>
      <c r="AA37" s="173"/>
      <c r="AB37" s="173"/>
    </row>
    <row r="38" spans="1:28">
      <c r="A38" s="167"/>
      <c r="B38" s="2"/>
      <c r="C38" s="20"/>
      <c r="D38" s="250"/>
      <c r="E38" s="165"/>
      <c r="F38" s="22"/>
      <c r="G38" s="23">
        <f t="shared" ref="G38:G48" si="11">ROUND(IF($F$17="USD $", F38*$E$15,F38*$D$15),2)</f>
        <v>0</v>
      </c>
      <c r="H38" s="24">
        <f t="shared" ref="H38:H48" si="12">ROUND(IF($H$17=$G$17,E38*G38,E38*F38),2)</f>
        <v>0</v>
      </c>
      <c r="I38" s="56"/>
      <c r="J38" s="201">
        <f t="shared" ref="J38:J48" si="13">E38</f>
        <v>0</v>
      </c>
      <c r="K38" s="23">
        <f t="shared" si="4"/>
        <v>0</v>
      </c>
      <c r="L38" s="23">
        <f t="shared" ref="L38:L48" si="14">ROUND((J38*K38),2)</f>
        <v>0</v>
      </c>
      <c r="M38" s="22" t="s">
        <v>113</v>
      </c>
      <c r="N38" s="26">
        <v>0.45</v>
      </c>
      <c r="O38" s="68"/>
      <c r="P38" s="3"/>
      <c r="Q38" s="27"/>
      <c r="R38" s="28">
        <f t="shared" ref="R38:R48" si="15">ROUND(IF($R$17=$Q$17,Q38,IF($R$17="USD $",Q38*$D$15,Q38*$E$15))*E38,2)</f>
        <v>0</v>
      </c>
      <c r="S38" s="28">
        <f t="shared" ref="S38:S48" si="16">IFERROR(ROUND(T38/E38,2),0)</f>
        <v>0</v>
      </c>
      <c r="T38" s="28">
        <f t="shared" si="7"/>
        <v>0</v>
      </c>
      <c r="U38" s="43">
        <f t="shared" ref="U38:U48" si="17">IFERROR(((K38-(R38/J38))/(R38/J38)),0)</f>
        <v>0</v>
      </c>
      <c r="V38" s="43">
        <f t="shared" ref="V38:V48" si="18">IFERROR(((K38-(R38/J38))/K38),0)</f>
        <v>0</v>
      </c>
      <c r="W38" s="42"/>
      <c r="X38" s="67"/>
      <c r="Y38" s="173"/>
      <c r="Z38" s="173"/>
      <c r="AA38" s="173"/>
      <c r="AB38" s="173"/>
    </row>
    <row r="39" spans="1:28">
      <c r="A39" s="167"/>
      <c r="B39" s="1"/>
      <c r="C39" s="19"/>
      <c r="D39" s="249"/>
      <c r="E39" s="166"/>
      <c r="F39" s="29"/>
      <c r="G39" s="52">
        <f t="shared" si="11"/>
        <v>0</v>
      </c>
      <c r="H39" s="53">
        <f t="shared" si="12"/>
        <v>0</v>
      </c>
      <c r="I39" s="56"/>
      <c r="J39" s="200">
        <f t="shared" si="13"/>
        <v>0</v>
      </c>
      <c r="K39" s="52">
        <f t="shared" si="4"/>
        <v>0</v>
      </c>
      <c r="L39" s="52">
        <f t="shared" si="14"/>
        <v>0</v>
      </c>
      <c r="M39" s="252" t="s">
        <v>113</v>
      </c>
      <c r="N39" s="30">
        <v>0.45</v>
      </c>
      <c r="O39" s="68"/>
      <c r="P39" s="1"/>
      <c r="Q39" s="29"/>
      <c r="R39" s="54">
        <f t="shared" si="15"/>
        <v>0</v>
      </c>
      <c r="S39" s="77">
        <f t="shared" si="16"/>
        <v>0</v>
      </c>
      <c r="T39" s="77">
        <f t="shared" si="7"/>
        <v>0</v>
      </c>
      <c r="U39" s="55">
        <f t="shared" si="17"/>
        <v>0</v>
      </c>
      <c r="V39" s="55">
        <f t="shared" si="18"/>
        <v>0</v>
      </c>
      <c r="W39" s="42"/>
      <c r="X39" s="67"/>
      <c r="Y39" s="173"/>
      <c r="Z39" s="173"/>
      <c r="AA39" s="173"/>
      <c r="AB39" s="173"/>
    </row>
    <row r="40" spans="1:28">
      <c r="A40" s="167"/>
      <c r="B40" s="2"/>
      <c r="C40" s="20"/>
      <c r="D40" s="250"/>
      <c r="E40" s="165"/>
      <c r="F40" s="22"/>
      <c r="G40" s="23">
        <f t="shared" si="11"/>
        <v>0</v>
      </c>
      <c r="H40" s="24">
        <f t="shared" si="12"/>
        <v>0</v>
      </c>
      <c r="I40" s="56"/>
      <c r="J40" s="201">
        <f t="shared" si="13"/>
        <v>0</v>
      </c>
      <c r="K40" s="23">
        <f t="shared" si="4"/>
        <v>0</v>
      </c>
      <c r="L40" s="23">
        <f t="shared" si="14"/>
        <v>0</v>
      </c>
      <c r="M40" s="22" t="s">
        <v>113</v>
      </c>
      <c r="N40" s="26">
        <v>0.45</v>
      </c>
      <c r="O40" s="68"/>
      <c r="P40" s="3"/>
      <c r="Q40" s="27"/>
      <c r="R40" s="28">
        <f t="shared" si="15"/>
        <v>0</v>
      </c>
      <c r="S40" s="28">
        <f t="shared" si="16"/>
        <v>0</v>
      </c>
      <c r="T40" s="28">
        <f t="shared" si="7"/>
        <v>0</v>
      </c>
      <c r="U40" s="43">
        <f t="shared" si="17"/>
        <v>0</v>
      </c>
      <c r="V40" s="43">
        <f t="shared" si="18"/>
        <v>0</v>
      </c>
      <c r="W40" s="42"/>
      <c r="X40" s="67"/>
      <c r="Y40" s="173"/>
      <c r="Z40" s="173"/>
      <c r="AA40" s="173"/>
      <c r="AB40" s="173"/>
    </row>
    <row r="41" spans="1:28">
      <c r="A41" s="167"/>
      <c r="B41" s="1"/>
      <c r="C41" s="19"/>
      <c r="D41" s="249"/>
      <c r="E41" s="166"/>
      <c r="F41" s="29"/>
      <c r="G41" s="52">
        <f t="shared" si="11"/>
        <v>0</v>
      </c>
      <c r="H41" s="53">
        <f t="shared" si="12"/>
        <v>0</v>
      </c>
      <c r="I41" s="56"/>
      <c r="J41" s="200">
        <f t="shared" si="13"/>
        <v>0</v>
      </c>
      <c r="K41" s="52">
        <f t="shared" si="4"/>
        <v>0</v>
      </c>
      <c r="L41" s="52">
        <f t="shared" si="14"/>
        <v>0</v>
      </c>
      <c r="M41" s="252" t="s">
        <v>113</v>
      </c>
      <c r="N41" s="30">
        <v>0.45</v>
      </c>
      <c r="O41" s="68"/>
      <c r="P41" s="1"/>
      <c r="Q41" s="29"/>
      <c r="R41" s="54">
        <f t="shared" si="15"/>
        <v>0</v>
      </c>
      <c r="S41" s="77">
        <f t="shared" si="16"/>
        <v>0</v>
      </c>
      <c r="T41" s="77">
        <f t="shared" si="7"/>
        <v>0</v>
      </c>
      <c r="U41" s="55">
        <f t="shared" si="17"/>
        <v>0</v>
      </c>
      <c r="V41" s="55">
        <f t="shared" si="18"/>
        <v>0</v>
      </c>
      <c r="W41" s="42"/>
      <c r="X41" s="67"/>
      <c r="Y41" s="173"/>
      <c r="Z41" s="173"/>
      <c r="AA41" s="173"/>
      <c r="AB41" s="173"/>
    </row>
    <row r="42" spans="1:28">
      <c r="A42" s="167"/>
      <c r="B42" s="2"/>
      <c r="C42" s="20"/>
      <c r="D42" s="250"/>
      <c r="E42" s="165"/>
      <c r="F42" s="22"/>
      <c r="G42" s="23">
        <f t="shared" si="11"/>
        <v>0</v>
      </c>
      <c r="H42" s="24">
        <f t="shared" si="12"/>
        <v>0</v>
      </c>
      <c r="I42" s="56"/>
      <c r="J42" s="201">
        <f t="shared" si="13"/>
        <v>0</v>
      </c>
      <c r="K42" s="23">
        <f t="shared" si="4"/>
        <v>0</v>
      </c>
      <c r="L42" s="23">
        <f t="shared" si="14"/>
        <v>0</v>
      </c>
      <c r="M42" s="22" t="s">
        <v>148</v>
      </c>
      <c r="N42" s="26">
        <v>0.45</v>
      </c>
      <c r="O42" s="68"/>
      <c r="P42" s="3"/>
      <c r="Q42" s="27"/>
      <c r="R42" s="28">
        <f t="shared" si="15"/>
        <v>0</v>
      </c>
      <c r="S42" s="28">
        <f t="shared" si="16"/>
        <v>0</v>
      </c>
      <c r="T42" s="28">
        <f t="shared" si="7"/>
        <v>0</v>
      </c>
      <c r="U42" s="43">
        <f t="shared" si="17"/>
        <v>0</v>
      </c>
      <c r="V42" s="43">
        <f t="shared" si="18"/>
        <v>0</v>
      </c>
      <c r="W42" s="42"/>
      <c r="X42" s="67"/>
      <c r="Y42" s="173"/>
      <c r="Z42" s="173"/>
      <c r="AA42" s="173"/>
      <c r="AB42" s="173"/>
    </row>
    <row r="43" spans="1:28">
      <c r="A43" s="167"/>
      <c r="B43" s="1"/>
      <c r="C43" s="19"/>
      <c r="D43" s="249"/>
      <c r="E43" s="166"/>
      <c r="F43" s="29"/>
      <c r="G43" s="52">
        <f t="shared" si="11"/>
        <v>0</v>
      </c>
      <c r="H43" s="53">
        <f t="shared" si="12"/>
        <v>0</v>
      </c>
      <c r="I43" s="56"/>
      <c r="J43" s="200">
        <f t="shared" si="13"/>
        <v>0</v>
      </c>
      <c r="K43" s="52">
        <f t="shared" si="4"/>
        <v>0</v>
      </c>
      <c r="L43" s="52">
        <f t="shared" si="14"/>
        <v>0</v>
      </c>
      <c r="M43" s="252" t="s">
        <v>113</v>
      </c>
      <c r="N43" s="30">
        <v>0.45</v>
      </c>
      <c r="O43" s="68"/>
      <c r="P43" s="1"/>
      <c r="Q43" s="29"/>
      <c r="R43" s="54">
        <f t="shared" si="15"/>
        <v>0</v>
      </c>
      <c r="S43" s="77">
        <f t="shared" si="16"/>
        <v>0</v>
      </c>
      <c r="T43" s="77">
        <f t="shared" si="7"/>
        <v>0</v>
      </c>
      <c r="U43" s="55">
        <f t="shared" si="17"/>
        <v>0</v>
      </c>
      <c r="V43" s="55">
        <f t="shared" si="18"/>
        <v>0</v>
      </c>
      <c r="W43" s="42"/>
      <c r="X43" s="67"/>
      <c r="Y43" s="173"/>
      <c r="Z43" s="173"/>
      <c r="AA43" s="173"/>
      <c r="AB43" s="173"/>
    </row>
    <row r="44" spans="1:28">
      <c r="A44" s="167"/>
      <c r="B44" s="2"/>
      <c r="C44" s="20"/>
      <c r="D44" s="250"/>
      <c r="E44" s="165"/>
      <c r="F44" s="22"/>
      <c r="G44" s="23">
        <f t="shared" si="11"/>
        <v>0</v>
      </c>
      <c r="H44" s="24">
        <f t="shared" si="12"/>
        <v>0</v>
      </c>
      <c r="I44" s="56"/>
      <c r="J44" s="201">
        <f t="shared" si="13"/>
        <v>0</v>
      </c>
      <c r="K44" s="23">
        <f t="shared" si="4"/>
        <v>0</v>
      </c>
      <c r="L44" s="23">
        <f t="shared" si="14"/>
        <v>0</v>
      </c>
      <c r="M44" s="22" t="s">
        <v>113</v>
      </c>
      <c r="N44" s="26">
        <v>0.45</v>
      </c>
      <c r="O44" s="68"/>
      <c r="P44" s="3"/>
      <c r="Q44" s="27"/>
      <c r="R44" s="28">
        <f t="shared" si="15"/>
        <v>0</v>
      </c>
      <c r="S44" s="28">
        <f t="shared" si="16"/>
        <v>0</v>
      </c>
      <c r="T44" s="28">
        <f t="shared" si="7"/>
        <v>0</v>
      </c>
      <c r="U44" s="43">
        <f t="shared" si="17"/>
        <v>0</v>
      </c>
      <c r="V44" s="43">
        <f t="shared" si="18"/>
        <v>0</v>
      </c>
      <c r="W44" s="42"/>
      <c r="X44" s="67"/>
      <c r="Y44" s="173"/>
      <c r="Z44" s="173"/>
      <c r="AA44" s="173"/>
      <c r="AB44" s="173"/>
    </row>
    <row r="45" spans="1:28">
      <c r="A45" s="167"/>
      <c r="B45" s="1"/>
      <c r="C45" s="19"/>
      <c r="D45" s="249"/>
      <c r="E45" s="166"/>
      <c r="F45" s="29"/>
      <c r="G45" s="52">
        <f t="shared" si="11"/>
        <v>0</v>
      </c>
      <c r="H45" s="53">
        <f t="shared" si="12"/>
        <v>0</v>
      </c>
      <c r="I45" s="56"/>
      <c r="J45" s="200">
        <f t="shared" si="13"/>
        <v>0</v>
      </c>
      <c r="K45" s="52">
        <f t="shared" si="4"/>
        <v>0</v>
      </c>
      <c r="L45" s="52">
        <f t="shared" si="14"/>
        <v>0</v>
      </c>
      <c r="M45" s="252" t="s">
        <v>113</v>
      </c>
      <c r="N45" s="30">
        <v>0.45</v>
      </c>
      <c r="O45" s="68"/>
      <c r="P45" s="1"/>
      <c r="Q45" s="29"/>
      <c r="R45" s="54">
        <f t="shared" si="15"/>
        <v>0</v>
      </c>
      <c r="S45" s="77">
        <f t="shared" si="16"/>
        <v>0</v>
      </c>
      <c r="T45" s="77">
        <f t="shared" si="7"/>
        <v>0</v>
      </c>
      <c r="U45" s="55">
        <f t="shared" si="17"/>
        <v>0</v>
      </c>
      <c r="V45" s="55">
        <f t="shared" si="18"/>
        <v>0</v>
      </c>
      <c r="W45" s="42"/>
      <c r="X45" s="67"/>
      <c r="Y45" s="173"/>
      <c r="Z45" s="173"/>
      <c r="AA45" s="173"/>
      <c r="AB45" s="173"/>
    </row>
    <row r="46" spans="1:28">
      <c r="A46" s="167"/>
      <c r="B46" s="2"/>
      <c r="C46" s="20"/>
      <c r="D46" s="250"/>
      <c r="E46" s="165"/>
      <c r="F46" s="22"/>
      <c r="G46" s="23">
        <f t="shared" si="11"/>
        <v>0</v>
      </c>
      <c r="H46" s="24">
        <f t="shared" si="12"/>
        <v>0</v>
      </c>
      <c r="I46" s="56"/>
      <c r="J46" s="201">
        <f t="shared" si="13"/>
        <v>0</v>
      </c>
      <c r="K46" s="23">
        <f t="shared" si="4"/>
        <v>0</v>
      </c>
      <c r="L46" s="23">
        <f t="shared" si="14"/>
        <v>0</v>
      </c>
      <c r="M46" s="22" t="s">
        <v>113</v>
      </c>
      <c r="N46" s="26">
        <v>0.45</v>
      </c>
      <c r="O46" s="68"/>
      <c r="P46" s="3"/>
      <c r="Q46" s="27"/>
      <c r="R46" s="28">
        <f t="shared" si="15"/>
        <v>0</v>
      </c>
      <c r="S46" s="28">
        <f t="shared" si="16"/>
        <v>0</v>
      </c>
      <c r="T46" s="28">
        <f t="shared" si="7"/>
        <v>0</v>
      </c>
      <c r="U46" s="43">
        <f t="shared" si="17"/>
        <v>0</v>
      </c>
      <c r="V46" s="43">
        <f t="shared" si="18"/>
        <v>0</v>
      </c>
      <c r="W46" s="42"/>
      <c r="X46" s="67"/>
      <c r="Y46" s="173"/>
      <c r="Z46" s="173"/>
      <c r="AA46" s="173"/>
      <c r="AB46" s="173"/>
    </row>
    <row r="47" spans="1:28">
      <c r="A47" s="167"/>
      <c r="B47" s="1"/>
      <c r="C47" s="19"/>
      <c r="D47" s="249"/>
      <c r="E47" s="166"/>
      <c r="F47" s="29"/>
      <c r="G47" s="52">
        <f t="shared" si="11"/>
        <v>0</v>
      </c>
      <c r="H47" s="53">
        <f t="shared" si="12"/>
        <v>0</v>
      </c>
      <c r="I47" s="56"/>
      <c r="J47" s="200">
        <f t="shared" si="13"/>
        <v>0</v>
      </c>
      <c r="K47" s="52">
        <f t="shared" si="4"/>
        <v>0</v>
      </c>
      <c r="L47" s="52">
        <f t="shared" si="14"/>
        <v>0</v>
      </c>
      <c r="M47" s="252" t="s">
        <v>113</v>
      </c>
      <c r="N47" s="30">
        <v>0.45</v>
      </c>
      <c r="O47" s="68"/>
      <c r="P47" s="1"/>
      <c r="Q47" s="29"/>
      <c r="R47" s="54">
        <f t="shared" si="15"/>
        <v>0</v>
      </c>
      <c r="S47" s="77">
        <f t="shared" si="16"/>
        <v>0</v>
      </c>
      <c r="T47" s="77">
        <f t="shared" si="7"/>
        <v>0</v>
      </c>
      <c r="U47" s="55">
        <f t="shared" si="17"/>
        <v>0</v>
      </c>
      <c r="V47" s="55">
        <f t="shared" si="18"/>
        <v>0</v>
      </c>
      <c r="W47" s="42"/>
      <c r="X47" s="67"/>
      <c r="Y47" s="173"/>
      <c r="Z47" s="173"/>
      <c r="AA47" s="173"/>
      <c r="AB47" s="173"/>
    </row>
    <row r="48" spans="1:28">
      <c r="A48" s="167"/>
      <c r="B48" s="2"/>
      <c r="C48" s="20"/>
      <c r="D48" s="250"/>
      <c r="E48" s="165"/>
      <c r="F48" s="22"/>
      <c r="G48" s="23">
        <f t="shared" si="11"/>
        <v>0</v>
      </c>
      <c r="H48" s="24">
        <f t="shared" si="12"/>
        <v>0</v>
      </c>
      <c r="I48" s="56"/>
      <c r="J48" s="201">
        <f t="shared" si="13"/>
        <v>0</v>
      </c>
      <c r="K48" s="23">
        <f t="shared" si="4"/>
        <v>0</v>
      </c>
      <c r="L48" s="23">
        <f t="shared" si="14"/>
        <v>0</v>
      </c>
      <c r="M48" s="22" t="s">
        <v>113</v>
      </c>
      <c r="N48" s="26">
        <v>0.45</v>
      </c>
      <c r="O48" s="68"/>
      <c r="P48" s="3"/>
      <c r="Q48" s="27"/>
      <c r="R48" s="28">
        <f t="shared" si="15"/>
        <v>0</v>
      </c>
      <c r="S48" s="28">
        <f t="shared" si="16"/>
        <v>0</v>
      </c>
      <c r="T48" s="28">
        <f t="shared" si="7"/>
        <v>0</v>
      </c>
      <c r="U48" s="43">
        <f t="shared" si="17"/>
        <v>0</v>
      </c>
      <c r="V48" s="43">
        <f t="shared" si="1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D6:E6"/>
    <mergeCell ref="D7:E7"/>
    <mergeCell ref="D8:E8"/>
    <mergeCell ref="D9:E9"/>
    <mergeCell ref="D1:G1"/>
    <mergeCell ref="D2:E2"/>
    <mergeCell ref="D3:E3"/>
    <mergeCell ref="D4:E4"/>
    <mergeCell ref="D5:E5"/>
    <mergeCell ref="B16:B17"/>
    <mergeCell ref="C16:C17"/>
    <mergeCell ref="B11:C15"/>
    <mergeCell ref="D11:E13"/>
    <mergeCell ref="F9:G9"/>
    <mergeCell ref="F11:H12"/>
    <mergeCell ref="D16:D17"/>
    <mergeCell ref="E16:E17"/>
    <mergeCell ref="B1:C1"/>
    <mergeCell ref="H1:K1"/>
    <mergeCell ref="H2:J2"/>
    <mergeCell ref="H3:J3"/>
    <mergeCell ref="H4:J4"/>
    <mergeCell ref="F2:G2"/>
    <mergeCell ref="F3:G3"/>
    <mergeCell ref="F4:G4"/>
    <mergeCell ref="H5:J5"/>
    <mergeCell ref="H8:J8"/>
    <mergeCell ref="F7:G7"/>
    <mergeCell ref="F8:G8"/>
    <mergeCell ref="F5:G5"/>
    <mergeCell ref="F6:G6"/>
    <mergeCell ref="H6:J6"/>
    <mergeCell ref="H7:J7"/>
    <mergeCell ref="L2:N2"/>
    <mergeCell ref="L3:N3"/>
    <mergeCell ref="L4:N4"/>
    <mergeCell ref="L5:N5"/>
    <mergeCell ref="L7:N7"/>
    <mergeCell ref="R17:V17"/>
    <mergeCell ref="U3:V3"/>
    <mergeCell ref="U4:V4"/>
    <mergeCell ref="U5:V5"/>
    <mergeCell ref="L6:N6"/>
    <mergeCell ref="P6:R6"/>
    <mergeCell ref="U6:V6"/>
    <mergeCell ref="P4:R4"/>
    <mergeCell ref="P5:R5"/>
    <mergeCell ref="L8:N8"/>
    <mergeCell ref="S7:T7"/>
    <mergeCell ref="U7:V7"/>
    <mergeCell ref="P8:R8"/>
    <mergeCell ref="P9:R9"/>
    <mergeCell ref="U9:U10"/>
    <mergeCell ref="S9:S10"/>
    <mergeCell ref="S2:T2"/>
    <mergeCell ref="S3:T3"/>
    <mergeCell ref="S4:T4"/>
    <mergeCell ref="S5:T5"/>
    <mergeCell ref="S6:T6"/>
    <mergeCell ref="J16:J17"/>
    <mergeCell ref="K17:L17"/>
    <mergeCell ref="J11:N13"/>
    <mergeCell ref="F13:G13"/>
    <mergeCell ref="J14:K15"/>
    <mergeCell ref="F14:H14"/>
    <mergeCell ref="F16:G16"/>
    <mergeCell ref="F15:H15"/>
    <mergeCell ref="N16:N17"/>
    <mergeCell ref="L14:N15"/>
    <mergeCell ref="M16:M17"/>
    <mergeCell ref="L1:O1"/>
    <mergeCell ref="P1:R1"/>
    <mergeCell ref="P16:P17"/>
    <mergeCell ref="P2:R2"/>
    <mergeCell ref="P3:R3"/>
    <mergeCell ref="P11:V13"/>
    <mergeCell ref="P15:V15"/>
    <mergeCell ref="L10:N10"/>
    <mergeCell ref="P10:R10"/>
    <mergeCell ref="S1:W1"/>
    <mergeCell ref="L9:N9"/>
    <mergeCell ref="P7:R7"/>
    <mergeCell ref="T9:T10"/>
    <mergeCell ref="V9:V10"/>
    <mergeCell ref="W9:W10"/>
    <mergeCell ref="U2:V2"/>
  </mergeCells>
  <conditionalFormatting sqref="U9:U10">
    <cfRule type="expression" dxfId="612" priority="3" stopIfTrue="1">
      <formula>$U$9&gt;100%</formula>
    </cfRule>
    <cfRule type="expression" dxfId="611" priority="4">
      <formula>$U$9&lt;50%</formula>
    </cfRule>
  </conditionalFormatting>
  <conditionalFormatting sqref="V9:V10">
    <cfRule type="expression" dxfId="610" priority="1">
      <formula>$V$9&lt;50%</formula>
    </cfRule>
    <cfRule type="expression" dxfId="609" priority="2">
      <formula>$V$9&gt;50%</formula>
    </cfRule>
  </conditionalFormatting>
  <dataValidations count="5">
    <dataValidation type="list" allowBlank="1" showInputMessage="1" showErrorMessage="1" sqref="F17 K17 Q17 Q14" xr:uid="{7A36D0C8-9975-4034-AE25-318B2B3B5475}">
      <formula1>$Y$11:$Y$12</formula1>
    </dataValidation>
    <dataValidation type="list" allowBlank="1" showInputMessage="1" showErrorMessage="1" sqref="H13" xr:uid="{50112C63-9C33-4382-8338-CD71779F6AD1}">
      <formula1>$Y$13:$Y$14</formula1>
    </dataValidation>
    <dataValidation type="list" allowBlank="1" showInputMessage="1" showErrorMessage="1" sqref="I13" xr:uid="{86BA3DCB-9D4A-4389-97AF-BBDA8E33DF2C}">
      <formula1>$K$9:$K$9</formula1>
    </dataValidation>
    <dataValidation type="list" showInputMessage="1" showErrorMessage="1" sqref="D18:D32 D34:D48" xr:uid="{E782CD85-4032-40AD-9140-9B6A8B6C0855}">
      <formula1>$Z$18:$Z$29</formula1>
    </dataValidation>
    <dataValidation type="list" allowBlank="1" showInputMessage="1" showErrorMessage="1" sqref="M18:M48" xr:uid="{F89FC2C3-3303-49A6-9065-796C25EB6F05}">
      <formula1>$Y$31:$Y$32</formula1>
    </dataValidation>
  </dataValidations>
  <printOptions verticalCentered="1"/>
  <pageMargins left="0.2" right="0.2" top="0.25" bottom="0.25" header="0.05" footer="0.05"/>
  <pageSetup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B5BD-57CA-498A-A591-96B71C91A062}">
  <sheetPr>
    <pageSetUpPr fitToPage="1"/>
  </sheetPr>
  <dimension ref="A1:AB51"/>
  <sheetViews>
    <sheetView topLeftCell="C3"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151</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152</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67" t="s">
        <v>153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J4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0"/>
        <v>1</v>
      </c>
      <c r="K21" s="52">
        <f t="shared" si="3"/>
        <v>20.36</v>
      </c>
      <c r="L21" s="52">
        <f t="shared" si="4"/>
        <v>20.36</v>
      </c>
      <c r="M21" s="252" t="s">
        <v>113</v>
      </c>
      <c r="N21" s="30">
        <v>0.45</v>
      </c>
      <c r="O21" s="68"/>
      <c r="P21" s="1"/>
      <c r="Q21" s="29"/>
      <c r="R21" s="54">
        <f t="shared" si="9"/>
        <v>0</v>
      </c>
      <c r="S21" s="77">
        <f t="shared" si="5"/>
        <v>20.36</v>
      </c>
      <c r="T21" s="77">
        <f t="shared" si="6"/>
        <v>20.36</v>
      </c>
      <c r="U21" s="55">
        <f t="shared" si="7"/>
        <v>0</v>
      </c>
      <c r="V21" s="55">
        <f t="shared" si="8"/>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0"/>
        <v>1</v>
      </c>
      <c r="K22" s="23">
        <f t="shared" si="3"/>
        <v>79.900000000000006</v>
      </c>
      <c r="L22" s="23">
        <f t="shared" si="4"/>
        <v>79.900000000000006</v>
      </c>
      <c r="M22" s="22" t="s">
        <v>113</v>
      </c>
      <c r="N22" s="26">
        <v>0.45</v>
      </c>
      <c r="O22" s="68"/>
      <c r="P22" s="3"/>
      <c r="Q22" s="27"/>
      <c r="R22" s="28">
        <f t="shared" si="9"/>
        <v>0</v>
      </c>
      <c r="S22" s="28">
        <f t="shared" si="5"/>
        <v>79.900000000000006</v>
      </c>
      <c r="T22" s="28">
        <f t="shared" si="6"/>
        <v>79.900000000000006</v>
      </c>
      <c r="U22" s="43">
        <f t="shared" si="7"/>
        <v>0</v>
      </c>
      <c r="V22" s="43">
        <f t="shared" si="8"/>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0"/>
        <v>1</v>
      </c>
      <c r="K23" s="52">
        <f t="shared" si="3"/>
        <v>139.5</v>
      </c>
      <c r="L23" s="52">
        <f t="shared" si="4"/>
        <v>139.5</v>
      </c>
      <c r="M23" s="252" t="s">
        <v>113</v>
      </c>
      <c r="N23" s="30">
        <v>0.45</v>
      </c>
      <c r="O23" s="68"/>
      <c r="P23" s="1"/>
      <c r="Q23" s="29"/>
      <c r="R23" s="54">
        <f t="shared" si="9"/>
        <v>0</v>
      </c>
      <c r="S23" s="77">
        <f t="shared" si="5"/>
        <v>139.5</v>
      </c>
      <c r="T23" s="77">
        <f t="shared" si="6"/>
        <v>139.5</v>
      </c>
      <c r="U23" s="55">
        <f t="shared" si="7"/>
        <v>0</v>
      </c>
      <c r="V23" s="55">
        <f t="shared" si="8"/>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0"/>
        <v>1</v>
      </c>
      <c r="K24" s="23">
        <f t="shared" si="3"/>
        <v>77.37</v>
      </c>
      <c r="L24" s="23">
        <f t="shared" si="4"/>
        <v>77.37</v>
      </c>
      <c r="M24" s="22" t="s">
        <v>113</v>
      </c>
      <c r="N24" s="26">
        <v>0.45</v>
      </c>
      <c r="O24" s="68"/>
      <c r="P24" s="3"/>
      <c r="Q24" s="27"/>
      <c r="R24" s="28">
        <f t="shared" si="9"/>
        <v>0</v>
      </c>
      <c r="S24" s="28">
        <f t="shared" si="5"/>
        <v>77.37</v>
      </c>
      <c r="T24" s="28">
        <f t="shared" si="6"/>
        <v>77.37</v>
      </c>
      <c r="U24" s="43">
        <f t="shared" si="7"/>
        <v>0</v>
      </c>
      <c r="V24" s="43">
        <f t="shared" si="8"/>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0"/>
        <v>1</v>
      </c>
      <c r="K25" s="52">
        <f t="shared" si="3"/>
        <v>67.510000000000005</v>
      </c>
      <c r="L25" s="52">
        <f t="shared" si="4"/>
        <v>67.510000000000005</v>
      </c>
      <c r="M25" s="252" t="s">
        <v>113</v>
      </c>
      <c r="N25" s="30">
        <v>0.45</v>
      </c>
      <c r="O25" s="68"/>
      <c r="P25" s="1"/>
      <c r="Q25" s="29"/>
      <c r="R25" s="54">
        <f t="shared" si="9"/>
        <v>0</v>
      </c>
      <c r="S25" s="77">
        <f t="shared" si="5"/>
        <v>67.510000000000005</v>
      </c>
      <c r="T25" s="77">
        <f t="shared" si="6"/>
        <v>67.510000000000005</v>
      </c>
      <c r="U25" s="55">
        <f t="shared" si="7"/>
        <v>0</v>
      </c>
      <c r="V25" s="55">
        <f t="shared" si="8"/>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0"/>
        <v>2</v>
      </c>
      <c r="K29" s="52">
        <f t="shared" si="3"/>
        <v>385.73</v>
      </c>
      <c r="L29" s="52">
        <f>ROUND((J29*K29),2)</f>
        <v>771.46</v>
      </c>
      <c r="M29" s="252" t="s">
        <v>113</v>
      </c>
      <c r="N29" s="30">
        <v>0.45</v>
      </c>
      <c r="O29" s="68"/>
      <c r="P29" s="1"/>
      <c r="Q29" s="29"/>
      <c r="R29" s="54">
        <f t="shared" si="9"/>
        <v>0</v>
      </c>
      <c r="S29" s="77">
        <f t="shared" si="5"/>
        <v>385.73</v>
      </c>
      <c r="T29" s="77">
        <f t="shared" si="6"/>
        <v>771.46</v>
      </c>
      <c r="U29" s="55">
        <f t="shared" si="7"/>
        <v>0</v>
      </c>
      <c r="V29" s="55">
        <f t="shared" si="8"/>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0"/>
        <v>1</v>
      </c>
      <c r="K30" s="23">
        <f t="shared" si="3"/>
        <v>3579.84</v>
      </c>
      <c r="L30" s="23">
        <f t="shared" si="4"/>
        <v>3579.84</v>
      </c>
      <c r="M30" s="22" t="s">
        <v>113</v>
      </c>
      <c r="N30" s="26">
        <v>0.45</v>
      </c>
      <c r="O30" s="68"/>
      <c r="P30" s="3"/>
      <c r="Q30" s="27"/>
      <c r="R30" s="28">
        <f t="shared" si="9"/>
        <v>0</v>
      </c>
      <c r="S30" s="28">
        <f t="shared" si="5"/>
        <v>3579.84</v>
      </c>
      <c r="T30" s="28">
        <f t="shared" si="6"/>
        <v>3579.84</v>
      </c>
      <c r="U30" s="43">
        <f t="shared" si="7"/>
        <v>0</v>
      </c>
      <c r="V30" s="43">
        <f t="shared" si="8"/>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0"/>
        <v>6</v>
      </c>
      <c r="K31" s="52">
        <f t="shared" si="3"/>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t="s">
        <v>149</v>
      </c>
      <c r="D33" s="249">
        <v>5000</v>
      </c>
      <c r="E33" s="166">
        <v>6</v>
      </c>
      <c r="F33" s="414">
        <v>6671.97</v>
      </c>
      <c r="G33" s="52">
        <f t="shared" si="1"/>
        <v>9474.2000000000007</v>
      </c>
      <c r="H33" s="53">
        <f t="shared" si="2"/>
        <v>56845.2</v>
      </c>
      <c r="I33" s="56"/>
      <c r="J33" s="200">
        <f t="shared" si="0"/>
        <v>6</v>
      </c>
      <c r="K33" s="52">
        <f t="shared" si="3"/>
        <v>5210.8100000000004</v>
      </c>
      <c r="L33" s="52">
        <f t="shared" si="4"/>
        <v>31264.86</v>
      </c>
      <c r="M33" s="252" t="s">
        <v>113</v>
      </c>
      <c r="N33" s="30">
        <v>0.45</v>
      </c>
      <c r="O33" s="68"/>
      <c r="P33" s="1"/>
      <c r="Q33" s="29"/>
      <c r="R33" s="54">
        <f t="shared" si="9"/>
        <v>0</v>
      </c>
      <c r="S33" s="77">
        <f t="shared" si="5"/>
        <v>5210.8100000000004</v>
      </c>
      <c r="T33" s="77">
        <f t="shared" si="6"/>
        <v>31264.86</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0"/>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19"/>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0"/>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19"/>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8" priority="3" stopIfTrue="1">
      <formula>$U$9&gt;100%</formula>
    </cfRule>
    <cfRule type="expression" dxfId="607" priority="4">
      <formula>$U$9&lt;50%</formula>
    </cfRule>
  </conditionalFormatting>
  <conditionalFormatting sqref="V9:V10">
    <cfRule type="expression" dxfId="606" priority="1">
      <formula>$V$9&lt;50%</formula>
    </cfRule>
    <cfRule type="expression" dxfId="605" priority="2">
      <formula>$V$9&gt;50%</formula>
    </cfRule>
  </conditionalFormatting>
  <dataValidations count="5">
    <dataValidation type="list" allowBlank="1" showInputMessage="1" showErrorMessage="1" sqref="M18:M48" xr:uid="{EF82A701-444A-4444-A33F-233609F8850E}">
      <formula1>$Y$31:$Y$32</formula1>
    </dataValidation>
    <dataValidation type="list" showInputMessage="1" showErrorMessage="1" sqref="D18:D48" xr:uid="{54F4F8EE-00DE-426A-9D62-5E6DA4680D6A}">
      <formula1>$Z$18:$Z$29</formula1>
    </dataValidation>
    <dataValidation type="list" allowBlank="1" showInputMessage="1" showErrorMessage="1" sqref="I13" xr:uid="{0467B66C-E9EA-4A26-9280-593E7B64814C}">
      <formula1>$K$9:$K$9</formula1>
    </dataValidation>
    <dataValidation type="list" allowBlank="1" showInputMessage="1" showErrorMessage="1" sqref="H13" xr:uid="{DD3C55BA-ADB2-4E60-8AD7-FCD0B72851E4}">
      <formula1>$Y$13:$Y$14</formula1>
    </dataValidation>
    <dataValidation type="list" allowBlank="1" showInputMessage="1" showErrorMessage="1" sqref="F17 K17 Q17 Q14" xr:uid="{EC1EFE86-915B-4E79-9BF5-E645CC163F83}">
      <formula1>$Y$11:$Y$12</formula1>
    </dataValidation>
  </dataValidations>
  <printOptions verticalCentered="1"/>
  <pageMargins left="0.2" right="0.2" top="0.25" bottom="0.25" header="0.05" footer="0.05"/>
  <pageSetup scale="3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F69F-C02C-4B68-AF01-F93D467AFA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154</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155</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38" t="s">
        <v>156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J4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0"/>
        <v>1</v>
      </c>
      <c r="K21" s="52">
        <f t="shared" si="3"/>
        <v>20.36</v>
      </c>
      <c r="L21" s="52">
        <f t="shared" si="4"/>
        <v>20.36</v>
      </c>
      <c r="M21" s="252" t="s">
        <v>113</v>
      </c>
      <c r="N21" s="30">
        <v>0.45</v>
      </c>
      <c r="O21" s="68"/>
      <c r="P21" s="1"/>
      <c r="Q21" s="29"/>
      <c r="R21" s="54">
        <f t="shared" si="9"/>
        <v>0</v>
      </c>
      <c r="S21" s="77">
        <f t="shared" si="5"/>
        <v>20.36</v>
      </c>
      <c r="T21" s="77">
        <f t="shared" si="6"/>
        <v>20.36</v>
      </c>
      <c r="U21" s="55">
        <f t="shared" si="7"/>
        <v>0</v>
      </c>
      <c r="V21" s="55">
        <f t="shared" si="8"/>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0"/>
        <v>1</v>
      </c>
      <c r="K22" s="23">
        <f t="shared" si="3"/>
        <v>79.900000000000006</v>
      </c>
      <c r="L22" s="23">
        <f t="shared" si="4"/>
        <v>79.900000000000006</v>
      </c>
      <c r="M22" s="22" t="s">
        <v>113</v>
      </c>
      <c r="N22" s="26">
        <v>0.45</v>
      </c>
      <c r="O22" s="68"/>
      <c r="P22" s="3"/>
      <c r="Q22" s="27"/>
      <c r="R22" s="28">
        <f t="shared" si="9"/>
        <v>0</v>
      </c>
      <c r="S22" s="28">
        <f t="shared" si="5"/>
        <v>79.900000000000006</v>
      </c>
      <c r="T22" s="28">
        <f t="shared" si="6"/>
        <v>79.900000000000006</v>
      </c>
      <c r="U22" s="43">
        <f t="shared" si="7"/>
        <v>0</v>
      </c>
      <c r="V22" s="43">
        <f t="shared" si="8"/>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0"/>
        <v>1</v>
      </c>
      <c r="K23" s="52">
        <f t="shared" si="3"/>
        <v>139.5</v>
      </c>
      <c r="L23" s="52">
        <f t="shared" si="4"/>
        <v>139.5</v>
      </c>
      <c r="M23" s="252" t="s">
        <v>113</v>
      </c>
      <c r="N23" s="30">
        <v>0.45</v>
      </c>
      <c r="O23" s="68"/>
      <c r="P23" s="1"/>
      <c r="Q23" s="29"/>
      <c r="R23" s="54">
        <f t="shared" si="9"/>
        <v>0</v>
      </c>
      <c r="S23" s="77">
        <f t="shared" si="5"/>
        <v>139.5</v>
      </c>
      <c r="T23" s="77">
        <f t="shared" si="6"/>
        <v>139.5</v>
      </c>
      <c r="U23" s="55">
        <f t="shared" si="7"/>
        <v>0</v>
      </c>
      <c r="V23" s="55">
        <f t="shared" si="8"/>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0"/>
        <v>1</v>
      </c>
      <c r="K24" s="23">
        <f t="shared" si="3"/>
        <v>77.37</v>
      </c>
      <c r="L24" s="23">
        <f t="shared" si="4"/>
        <v>77.37</v>
      </c>
      <c r="M24" s="22" t="s">
        <v>113</v>
      </c>
      <c r="N24" s="26">
        <v>0.45</v>
      </c>
      <c r="O24" s="68"/>
      <c r="P24" s="3"/>
      <c r="Q24" s="27"/>
      <c r="R24" s="28">
        <f t="shared" si="9"/>
        <v>0</v>
      </c>
      <c r="S24" s="28">
        <f t="shared" si="5"/>
        <v>77.37</v>
      </c>
      <c r="T24" s="28">
        <f t="shared" si="6"/>
        <v>77.37</v>
      </c>
      <c r="U24" s="43">
        <f t="shared" si="7"/>
        <v>0</v>
      </c>
      <c r="V24" s="43">
        <f t="shared" si="8"/>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0"/>
        <v>1</v>
      </c>
      <c r="K25" s="52">
        <f t="shared" si="3"/>
        <v>67.510000000000005</v>
      </c>
      <c r="L25" s="52">
        <f t="shared" si="4"/>
        <v>67.510000000000005</v>
      </c>
      <c r="M25" s="252" t="s">
        <v>113</v>
      </c>
      <c r="N25" s="30">
        <v>0.45</v>
      </c>
      <c r="O25" s="68"/>
      <c r="P25" s="1"/>
      <c r="Q25" s="29"/>
      <c r="R25" s="54">
        <f t="shared" si="9"/>
        <v>0</v>
      </c>
      <c r="S25" s="77">
        <f t="shared" si="5"/>
        <v>67.510000000000005</v>
      </c>
      <c r="T25" s="77">
        <f t="shared" si="6"/>
        <v>67.510000000000005</v>
      </c>
      <c r="U25" s="55">
        <f t="shared" si="7"/>
        <v>0</v>
      </c>
      <c r="V25" s="55">
        <f t="shared" si="8"/>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0"/>
        <v>2</v>
      </c>
      <c r="K29" s="52">
        <f t="shared" si="3"/>
        <v>385.73</v>
      </c>
      <c r="L29" s="52">
        <f>ROUND((J29*K29),2)</f>
        <v>771.46</v>
      </c>
      <c r="M29" s="252" t="s">
        <v>113</v>
      </c>
      <c r="N29" s="30">
        <v>0.45</v>
      </c>
      <c r="O29" s="68"/>
      <c r="P29" s="1"/>
      <c r="Q29" s="29"/>
      <c r="R29" s="54">
        <f t="shared" si="9"/>
        <v>0</v>
      </c>
      <c r="S29" s="77">
        <f t="shared" si="5"/>
        <v>385.73</v>
      </c>
      <c r="T29" s="77">
        <f t="shared" si="6"/>
        <v>771.46</v>
      </c>
      <c r="U29" s="55">
        <f t="shared" si="7"/>
        <v>0</v>
      </c>
      <c r="V29" s="55">
        <f t="shared" si="8"/>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0"/>
        <v>1</v>
      </c>
      <c r="K30" s="23">
        <f t="shared" si="3"/>
        <v>3579.84</v>
      </c>
      <c r="L30" s="23">
        <f t="shared" si="4"/>
        <v>3579.84</v>
      </c>
      <c r="M30" s="22" t="s">
        <v>113</v>
      </c>
      <c r="N30" s="26">
        <v>0.45</v>
      </c>
      <c r="O30" s="68"/>
      <c r="P30" s="3"/>
      <c r="Q30" s="27"/>
      <c r="R30" s="28">
        <f t="shared" si="9"/>
        <v>0</v>
      </c>
      <c r="S30" s="28">
        <f t="shared" si="5"/>
        <v>3579.84</v>
      </c>
      <c r="T30" s="28">
        <f t="shared" si="6"/>
        <v>3579.84</v>
      </c>
      <c r="U30" s="43">
        <f t="shared" si="7"/>
        <v>0</v>
      </c>
      <c r="V30" s="43">
        <f t="shared" si="8"/>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0"/>
        <v>6</v>
      </c>
      <c r="K31" s="52">
        <f t="shared" si="3"/>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t="s">
        <v>149</v>
      </c>
      <c r="D33" s="249">
        <v>5000</v>
      </c>
      <c r="E33" s="166">
        <v>6</v>
      </c>
      <c r="F33" s="414">
        <v>6671.97</v>
      </c>
      <c r="G33" s="52">
        <f t="shared" si="1"/>
        <v>9474.2000000000007</v>
      </c>
      <c r="H33" s="53">
        <f t="shared" si="2"/>
        <v>56845.2</v>
      </c>
      <c r="I33" s="56"/>
      <c r="J33" s="200">
        <f t="shared" si="0"/>
        <v>6</v>
      </c>
      <c r="K33" s="52">
        <f t="shared" si="3"/>
        <v>5210.8100000000004</v>
      </c>
      <c r="L33" s="52">
        <f t="shared" si="4"/>
        <v>31264.86</v>
      </c>
      <c r="M33" s="252" t="s">
        <v>113</v>
      </c>
      <c r="N33" s="30">
        <v>0.45</v>
      </c>
      <c r="O33" s="68"/>
      <c r="P33" s="1"/>
      <c r="Q33" s="29"/>
      <c r="R33" s="54">
        <f t="shared" si="9"/>
        <v>0</v>
      </c>
      <c r="S33" s="77">
        <f t="shared" si="5"/>
        <v>5210.8100000000004</v>
      </c>
      <c r="T33" s="77">
        <f t="shared" si="6"/>
        <v>31264.86</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0"/>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19"/>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0"/>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19"/>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4" priority="3" stopIfTrue="1">
      <formula>$U$9&gt;100%</formula>
    </cfRule>
    <cfRule type="expression" dxfId="603" priority="4">
      <formula>$U$9&lt;50%</formula>
    </cfRule>
  </conditionalFormatting>
  <conditionalFormatting sqref="V9:V10">
    <cfRule type="expression" dxfId="602" priority="1">
      <formula>$V$9&lt;50%</formula>
    </cfRule>
    <cfRule type="expression" dxfId="601" priority="2">
      <formula>$V$9&gt;50%</formula>
    </cfRule>
  </conditionalFormatting>
  <dataValidations count="5">
    <dataValidation type="list" allowBlank="1" showInputMessage="1" showErrorMessage="1" sqref="F17 K17 Q17 Q14" xr:uid="{9ABEB5D7-C680-4A62-8642-5F0AC0D2C487}">
      <formula1>$Y$11:$Y$12</formula1>
    </dataValidation>
    <dataValidation type="list" allowBlank="1" showInputMessage="1" showErrorMessage="1" sqref="H13" xr:uid="{AFDBC557-0558-4DCF-9E61-AC13DBE2876A}">
      <formula1>$Y$13:$Y$14</formula1>
    </dataValidation>
    <dataValidation type="list" allowBlank="1" showInputMessage="1" showErrorMessage="1" sqref="I13" xr:uid="{8743C68D-523F-456B-BAE3-BEA7477379C3}">
      <formula1>$K$9:$K$9</formula1>
    </dataValidation>
    <dataValidation type="list" showInputMessage="1" showErrorMessage="1" sqref="D18:D48" xr:uid="{CB1939B6-340B-4CBB-89B0-6A13074F0A9A}">
      <formula1>$Z$18:$Z$29</formula1>
    </dataValidation>
    <dataValidation type="list" allowBlank="1" showInputMessage="1" showErrorMessage="1" sqref="M18:M48" xr:uid="{4974762B-82C0-4114-A7F2-626B760EC00A}">
      <formula1>$Y$31:$Y$32</formula1>
    </dataValidation>
  </dataValidations>
  <printOptions verticalCentered="1"/>
  <pageMargins left="0.2" right="0.2" top="0.25" bottom="0.25" header="0.05" footer="0.05"/>
  <pageSetup scale="3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2521-CFAA-4369-8275-52D10BDDA40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157</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158</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38" t="s">
        <v>159</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160</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1195</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86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161</v>
      </c>
      <c r="C18" s="253" t="s">
        <v>112</v>
      </c>
      <c r="D18" s="248">
        <v>250</v>
      </c>
      <c r="E18" s="165">
        <v>1</v>
      </c>
      <c r="F18" s="22">
        <v>20.98</v>
      </c>
      <c r="G18" s="23">
        <f>ROUND(IF($F$17="USD $", F18*$E$15,F18*$D$15),2)</f>
        <v>29.79</v>
      </c>
      <c r="H18" s="24">
        <f>ROUND(IF($H$17=$G$17,E18*G18,E18*F18),2)</f>
        <v>29.79</v>
      </c>
      <c r="I18" s="25"/>
      <c r="J18" s="201">
        <f t="shared" ref="J18:J48" si="0">E18</f>
        <v>1</v>
      </c>
      <c r="K18" s="23">
        <f>IFERROR(IF(M18="OEM DISC %",ROUND(IF($K$17=$F$17,F18*(1-N18),G18*(1-N18)),2),IF(M18="MARKUP %",ROUND(R18/J18*(1+N18),2))),0)</f>
        <v>16.38</v>
      </c>
      <c r="L18" s="23">
        <f>ROUND((J18*K18),2)</f>
        <v>16.38</v>
      </c>
      <c r="M18" s="22" t="s">
        <v>113</v>
      </c>
      <c r="N18" s="50">
        <v>0.45</v>
      </c>
      <c r="O18" s="68"/>
      <c r="P18" s="2"/>
      <c r="Q18" s="27"/>
      <c r="R18" s="28">
        <f>ROUND(IF($R$17=$Q$17,Q18,IF($R$17="USD $",Q18*$D$15,Q18*$E$15))*E18,2)</f>
        <v>0</v>
      </c>
      <c r="S18" s="28">
        <f>IFERROR(ROUND(T18/E18,2),0)</f>
        <v>16.38</v>
      </c>
      <c r="T18" s="28">
        <f>ROUND(L18-R18,2)</f>
        <v>16.38</v>
      </c>
      <c r="U18" s="43">
        <f>IFERROR(((K18-(R18/J18))/(R18/J18)),0)</f>
        <v>0</v>
      </c>
      <c r="V18" s="43">
        <f>IFERROR(((K18-(R18/J18))/K18),0)</f>
        <v>1</v>
      </c>
      <c r="W18" s="41"/>
      <c r="X18" s="67"/>
      <c r="Y18" s="173"/>
      <c r="Z18" s="173">
        <v>250</v>
      </c>
      <c r="AA18" s="183"/>
      <c r="AB18" s="184"/>
    </row>
    <row r="19" spans="1:28">
      <c r="A19" s="167"/>
      <c r="B19" s="1"/>
      <c r="C19" s="19" t="s">
        <v>115</v>
      </c>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 t="s">
        <v>162</v>
      </c>
      <c r="C20" s="20" t="s">
        <v>118</v>
      </c>
      <c r="D20" s="250">
        <v>250</v>
      </c>
      <c r="E20" s="165">
        <v>1</v>
      </c>
      <c r="F20" s="22">
        <v>46.86</v>
      </c>
      <c r="G20" s="23">
        <f t="shared" si="1"/>
        <v>66.540000000000006</v>
      </c>
      <c r="H20" s="24">
        <f t="shared" si="2"/>
        <v>66.540000000000006</v>
      </c>
      <c r="I20" s="56"/>
      <c r="J20" s="201">
        <f t="shared" si="0"/>
        <v>1</v>
      </c>
      <c r="K20" s="23">
        <f t="shared" si="3"/>
        <v>36.6</v>
      </c>
      <c r="L20" s="23">
        <f t="shared" si="4"/>
        <v>36.6</v>
      </c>
      <c r="M20" s="22" t="s">
        <v>113</v>
      </c>
      <c r="N20" s="26">
        <v>0.45</v>
      </c>
      <c r="O20" s="68"/>
      <c r="P20" s="3"/>
      <c r="Q20" s="27"/>
      <c r="R20" s="28">
        <f t="shared" ref="R20:R48" si="9">ROUND(IF($R$17=$Q$17,Q20,IF($R$17="USD $",Q20*$D$15,Q20*$E$15))*E20,2)</f>
        <v>0</v>
      </c>
      <c r="S20" s="28">
        <f t="shared" si="5"/>
        <v>36.6</v>
      </c>
      <c r="T20" s="28">
        <f t="shared" si="6"/>
        <v>36.6</v>
      </c>
      <c r="U20" s="43">
        <f t="shared" si="7"/>
        <v>0</v>
      </c>
      <c r="V20" s="43">
        <f t="shared" si="8"/>
        <v>1</v>
      </c>
      <c r="W20" s="41"/>
      <c r="X20" s="67"/>
      <c r="Y20" s="173" t="s">
        <v>119</v>
      </c>
      <c r="Z20" s="173">
        <v>750</v>
      </c>
      <c r="AA20" s="173"/>
      <c r="AB20" s="173"/>
    </row>
    <row r="21" spans="1:28">
      <c r="A21" s="167"/>
      <c r="B21" s="1"/>
      <c r="C21" s="19" t="s">
        <v>121</v>
      </c>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t="s">
        <v>163</v>
      </c>
      <c r="C22" s="20" t="s">
        <v>124</v>
      </c>
      <c r="D22" s="250">
        <v>500</v>
      </c>
      <c r="E22" s="165">
        <v>1</v>
      </c>
      <c r="F22" s="22"/>
      <c r="G22" s="23">
        <f t="shared" si="1"/>
        <v>0</v>
      </c>
      <c r="H22" s="24">
        <f t="shared" si="2"/>
        <v>0</v>
      </c>
      <c r="I22" s="56"/>
      <c r="J22" s="201">
        <f t="shared" si="0"/>
        <v>1</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164</v>
      </c>
      <c r="C23" s="19" t="s">
        <v>126</v>
      </c>
      <c r="D23" s="249">
        <v>500</v>
      </c>
      <c r="E23" s="166">
        <v>1</v>
      </c>
      <c r="F23" s="29">
        <v>100.77</v>
      </c>
      <c r="G23" s="52">
        <f t="shared" si="1"/>
        <v>143.09</v>
      </c>
      <c r="H23" s="53">
        <f t="shared" si="2"/>
        <v>143.09</v>
      </c>
      <c r="I23" s="56"/>
      <c r="J23" s="200">
        <f t="shared" si="0"/>
        <v>1</v>
      </c>
      <c r="K23" s="52">
        <f t="shared" si="3"/>
        <v>78.7</v>
      </c>
      <c r="L23" s="52">
        <f t="shared" si="4"/>
        <v>78.7</v>
      </c>
      <c r="M23" s="252" t="s">
        <v>113</v>
      </c>
      <c r="N23" s="30">
        <v>0.45</v>
      </c>
      <c r="O23" s="68"/>
      <c r="P23" s="1"/>
      <c r="Q23" s="29"/>
      <c r="R23" s="54">
        <f t="shared" si="9"/>
        <v>0</v>
      </c>
      <c r="S23" s="77">
        <f t="shared" si="5"/>
        <v>78.7</v>
      </c>
      <c r="T23" s="77">
        <f t="shared" si="6"/>
        <v>78.7</v>
      </c>
      <c r="U23" s="55">
        <f t="shared" si="7"/>
        <v>0</v>
      </c>
      <c r="V23" s="55">
        <f t="shared" si="8"/>
        <v>1</v>
      </c>
      <c r="W23" s="42"/>
      <c r="X23" s="67"/>
      <c r="Y23" s="173" t="s">
        <v>127</v>
      </c>
      <c r="Z23" s="173">
        <v>2000</v>
      </c>
      <c r="AA23" s="173"/>
      <c r="AB23" s="173"/>
    </row>
    <row r="24" spans="1:28">
      <c r="A24" s="167"/>
      <c r="B24" s="2" t="s">
        <v>165</v>
      </c>
      <c r="C24" s="20" t="s">
        <v>129</v>
      </c>
      <c r="D24" s="250">
        <v>500</v>
      </c>
      <c r="E24" s="165">
        <v>1</v>
      </c>
      <c r="F24" s="22">
        <v>63.13</v>
      </c>
      <c r="G24" s="23">
        <f t="shared" si="1"/>
        <v>89.64</v>
      </c>
      <c r="H24" s="24">
        <f t="shared" si="2"/>
        <v>89.64</v>
      </c>
      <c r="I24" s="56"/>
      <c r="J24" s="201">
        <f t="shared" si="0"/>
        <v>1</v>
      </c>
      <c r="K24" s="23">
        <f t="shared" si="3"/>
        <v>49.3</v>
      </c>
      <c r="L24" s="23">
        <f t="shared" si="4"/>
        <v>49.3</v>
      </c>
      <c r="M24" s="22" t="s">
        <v>113</v>
      </c>
      <c r="N24" s="26">
        <v>0.45</v>
      </c>
      <c r="O24" s="68"/>
      <c r="P24" s="3"/>
      <c r="Q24" s="27"/>
      <c r="R24" s="28">
        <f t="shared" si="9"/>
        <v>0</v>
      </c>
      <c r="S24" s="28">
        <f t="shared" si="5"/>
        <v>49.3</v>
      </c>
      <c r="T24" s="28">
        <f t="shared" si="6"/>
        <v>49.3</v>
      </c>
      <c r="U24" s="43">
        <f t="shared" si="7"/>
        <v>0</v>
      </c>
      <c r="V24" s="43">
        <f t="shared" si="8"/>
        <v>1</v>
      </c>
      <c r="W24" s="41"/>
      <c r="X24" s="67"/>
      <c r="Y24" s="173" t="s">
        <v>130</v>
      </c>
      <c r="Z24" s="173">
        <v>4000</v>
      </c>
      <c r="AA24" s="173"/>
      <c r="AB24" s="173"/>
    </row>
    <row r="25" spans="1:28">
      <c r="A25" s="167"/>
      <c r="B25" s="1" t="s">
        <v>166</v>
      </c>
      <c r="C25" s="19" t="s">
        <v>132</v>
      </c>
      <c r="D25" s="249">
        <v>250</v>
      </c>
      <c r="E25" s="166">
        <v>1</v>
      </c>
      <c r="F25" s="29">
        <v>42.9</v>
      </c>
      <c r="G25" s="52">
        <f t="shared" si="1"/>
        <v>60.92</v>
      </c>
      <c r="H25" s="53">
        <f t="shared" si="2"/>
        <v>60.92</v>
      </c>
      <c r="I25" s="56"/>
      <c r="J25" s="200">
        <f t="shared" si="0"/>
        <v>1</v>
      </c>
      <c r="K25" s="52">
        <f t="shared" si="3"/>
        <v>33.51</v>
      </c>
      <c r="L25" s="52">
        <f t="shared" si="4"/>
        <v>33.51</v>
      </c>
      <c r="M25" s="252" t="s">
        <v>113</v>
      </c>
      <c r="N25" s="30">
        <v>0.45</v>
      </c>
      <c r="O25" s="68"/>
      <c r="P25" s="1"/>
      <c r="Q25" s="29"/>
      <c r="R25" s="54">
        <f t="shared" si="9"/>
        <v>0</v>
      </c>
      <c r="S25" s="77">
        <f t="shared" si="5"/>
        <v>33.51</v>
      </c>
      <c r="T25" s="77">
        <f t="shared" si="6"/>
        <v>33.51</v>
      </c>
      <c r="U25" s="55">
        <f t="shared" si="7"/>
        <v>0</v>
      </c>
      <c r="V25" s="55">
        <f t="shared" si="8"/>
        <v>1</v>
      </c>
      <c r="W25" s="42"/>
      <c r="X25" s="67"/>
      <c r="Y25" s="173" t="s">
        <v>133</v>
      </c>
      <c r="Z25" s="173">
        <v>6000</v>
      </c>
      <c r="AA25" s="173"/>
      <c r="AB25" s="173"/>
    </row>
    <row r="26" spans="1:28">
      <c r="A26" s="167"/>
      <c r="B26" s="2" t="s">
        <v>167</v>
      </c>
      <c r="C26" s="20" t="s">
        <v>132</v>
      </c>
      <c r="D26" s="250">
        <v>250</v>
      </c>
      <c r="E26" s="165">
        <v>1</v>
      </c>
      <c r="F26" s="22">
        <v>52.68</v>
      </c>
      <c r="G26" s="23">
        <f t="shared" si="1"/>
        <v>74.81</v>
      </c>
      <c r="H26" s="24">
        <f t="shared" si="2"/>
        <v>74.81</v>
      </c>
      <c r="I26" s="56"/>
      <c r="J26" s="201">
        <f t="shared" si="0"/>
        <v>1</v>
      </c>
      <c r="K26" s="23">
        <f t="shared" si="3"/>
        <v>41.15</v>
      </c>
      <c r="L26" s="23">
        <f t="shared" si="4"/>
        <v>41.15</v>
      </c>
      <c r="M26" s="22" t="s">
        <v>113</v>
      </c>
      <c r="N26" s="26">
        <v>0.45</v>
      </c>
      <c r="O26" s="68"/>
      <c r="P26" s="3"/>
      <c r="Q26" s="27"/>
      <c r="R26" s="28">
        <f t="shared" si="9"/>
        <v>0</v>
      </c>
      <c r="S26" s="28">
        <f t="shared" si="5"/>
        <v>41.15</v>
      </c>
      <c r="T26" s="28">
        <f t="shared" si="6"/>
        <v>41.15</v>
      </c>
      <c r="U26" s="43">
        <f t="shared" si="7"/>
        <v>0</v>
      </c>
      <c r="V26" s="43">
        <f t="shared" si="8"/>
        <v>1</v>
      </c>
      <c r="W26" s="41"/>
      <c r="X26" s="67"/>
      <c r="Y26" s="173" t="s">
        <v>134</v>
      </c>
      <c r="Z26" s="173">
        <v>8000</v>
      </c>
      <c r="AA26" s="173"/>
      <c r="AB26" s="173"/>
    </row>
    <row r="27" spans="1:28">
      <c r="A27" s="167"/>
      <c r="B27" s="1" t="s">
        <v>168</v>
      </c>
      <c r="C27" s="19" t="s">
        <v>169</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170</v>
      </c>
      <c r="C29" s="19" t="s">
        <v>142</v>
      </c>
      <c r="D29" s="249" t="s">
        <v>140</v>
      </c>
      <c r="E29" s="166">
        <v>1</v>
      </c>
      <c r="F29" s="29">
        <v>277.35000000000002</v>
      </c>
      <c r="G29" s="52">
        <f>ROUND(IF($F$17="USD $", F29*$E$15,F29*$D$15),2)</f>
        <v>393.84</v>
      </c>
      <c r="H29" s="53">
        <f>ROUND(IF($H$17=$G$17,E29*G29,E29*F29),2)</f>
        <v>393.84</v>
      </c>
      <c r="I29" s="56"/>
      <c r="J29" s="200">
        <f t="shared" si="0"/>
        <v>1</v>
      </c>
      <c r="K29" s="52">
        <f t="shared" si="3"/>
        <v>216.61</v>
      </c>
      <c r="L29" s="52">
        <f>ROUND((J29*K29),2)</f>
        <v>216.61</v>
      </c>
      <c r="M29" s="252" t="s">
        <v>113</v>
      </c>
      <c r="N29" s="30">
        <v>0.45</v>
      </c>
      <c r="O29" s="68"/>
      <c r="P29" s="1"/>
      <c r="Q29" s="29"/>
      <c r="R29" s="54">
        <f t="shared" si="9"/>
        <v>0</v>
      </c>
      <c r="S29" s="77">
        <f t="shared" si="5"/>
        <v>216.61</v>
      </c>
      <c r="T29" s="77">
        <f t="shared" si="6"/>
        <v>216.61</v>
      </c>
      <c r="U29" s="55">
        <f t="shared" si="7"/>
        <v>0</v>
      </c>
      <c r="V29" s="55">
        <f t="shared" si="8"/>
        <v>1</v>
      </c>
      <c r="W29" s="42"/>
      <c r="X29" s="67"/>
      <c r="Y29" s="173" t="s">
        <v>143</v>
      </c>
      <c r="Z29" s="173"/>
      <c r="AA29" s="173"/>
      <c r="AB29" s="173"/>
    </row>
    <row r="30" spans="1:28">
      <c r="A30" s="167"/>
      <c r="B30" s="2" t="s">
        <v>171</v>
      </c>
      <c r="C30" s="20" t="s">
        <v>145</v>
      </c>
      <c r="D30" s="250">
        <v>6000</v>
      </c>
      <c r="E30" s="165">
        <v>1</v>
      </c>
      <c r="F30" s="22">
        <v>2741.96</v>
      </c>
      <c r="G30" s="23">
        <f t="shared" si="1"/>
        <v>3893.58</v>
      </c>
      <c r="H30" s="24">
        <f t="shared" si="2"/>
        <v>3893.58</v>
      </c>
      <c r="I30" s="56"/>
      <c r="J30" s="201">
        <f t="shared" si="0"/>
        <v>1</v>
      </c>
      <c r="K30" s="23">
        <f t="shared" si="3"/>
        <v>2141.4699999999998</v>
      </c>
      <c r="L30" s="23">
        <f t="shared" si="4"/>
        <v>2141.4699999999998</v>
      </c>
      <c r="M30" s="22" t="s">
        <v>113</v>
      </c>
      <c r="N30" s="26">
        <v>0.45</v>
      </c>
      <c r="O30" s="68"/>
      <c r="P30" s="3"/>
      <c r="Q30" s="27"/>
      <c r="R30" s="28">
        <f t="shared" si="9"/>
        <v>0</v>
      </c>
      <c r="S30" s="28">
        <f t="shared" si="5"/>
        <v>2141.4699999999998</v>
      </c>
      <c r="T30" s="28">
        <f t="shared" si="6"/>
        <v>2141.4699999999998</v>
      </c>
      <c r="U30" s="43">
        <f t="shared" si="7"/>
        <v>0</v>
      </c>
      <c r="V30" s="43">
        <f t="shared" si="8"/>
        <v>1</v>
      </c>
      <c r="W30" s="41"/>
      <c r="X30" s="67"/>
      <c r="Y30" s="173"/>
      <c r="Z30" s="173"/>
      <c r="AA30" s="173"/>
      <c r="AB30" s="173"/>
    </row>
    <row r="31" spans="1:28">
      <c r="A31" s="167"/>
      <c r="B31" s="1" t="s">
        <v>172</v>
      </c>
      <c r="C31" s="19" t="s">
        <v>147</v>
      </c>
      <c r="D31" s="249">
        <v>6000</v>
      </c>
      <c r="E31" s="165">
        <v>4</v>
      </c>
      <c r="F31" s="29">
        <v>358.1</v>
      </c>
      <c r="G31" s="52">
        <f t="shared" si="1"/>
        <v>508.5</v>
      </c>
      <c r="H31" s="53" t="e">
        <f>ROUND(IF($H$17=$G$17,#REF!*G31,#REF!*F31),2)</f>
        <v>#REF!</v>
      </c>
      <c r="I31" s="56"/>
      <c r="J31" s="200" t="e">
        <f>#REF!</f>
        <v>#REF!</v>
      </c>
      <c r="K31" s="52">
        <f t="shared" si="3"/>
        <v>279.68</v>
      </c>
      <c r="L31" s="52" t="e">
        <f t="shared" si="4"/>
        <v>#REF!</v>
      </c>
      <c r="M31" s="252" t="s">
        <v>113</v>
      </c>
      <c r="N31" s="30">
        <v>0.45</v>
      </c>
      <c r="O31" s="68"/>
      <c r="P31" s="1"/>
      <c r="Q31" s="29"/>
      <c r="R31" s="54" t="e">
        <f>ROUND(IF($R$17=$Q$17,Q31,IF($R$17="USD $",Q31*$D$15,Q31*$E$15))*#REF!,2)</f>
        <v>#REF!</v>
      </c>
      <c r="S31" s="77">
        <f>IFERROR(ROUND(T31/#REF!,2),0)</f>
        <v>0</v>
      </c>
      <c r="T31" s="77" t="e">
        <f t="shared" si="6"/>
        <v>#REF!</v>
      </c>
      <c r="U31" s="55">
        <f t="shared" si="7"/>
        <v>0</v>
      </c>
      <c r="V31" s="55">
        <f t="shared" si="8"/>
        <v>0</v>
      </c>
      <c r="W31" s="42"/>
      <c r="X31" s="67"/>
      <c r="Y31" s="173" t="s">
        <v>113</v>
      </c>
      <c r="Z31" s="173"/>
      <c r="AA31" s="173"/>
      <c r="AB31" s="173"/>
    </row>
    <row r="32" spans="1:28">
      <c r="A32" s="167"/>
      <c r="B32" s="2" t="s">
        <v>173</v>
      </c>
      <c r="C32" s="20" t="s">
        <v>174</v>
      </c>
      <c r="D32" s="250">
        <v>10000</v>
      </c>
      <c r="E32" s="254">
        <v>1</v>
      </c>
      <c r="F32" s="22">
        <v>3576.12</v>
      </c>
      <c r="G32" s="23">
        <f t="shared" si="1"/>
        <v>5078.09</v>
      </c>
      <c r="H32" s="24">
        <f>ROUND(IF($H$17=$G$17,E31*G32,E31*F32),2)</f>
        <v>20312.36</v>
      </c>
      <c r="I32" s="56"/>
      <c r="J32" s="201">
        <f>E31</f>
        <v>4</v>
      </c>
      <c r="K32" s="23">
        <f t="shared" si="3"/>
        <v>2792.95</v>
      </c>
      <c r="L32" s="23">
        <f t="shared" si="4"/>
        <v>11171.8</v>
      </c>
      <c r="M32" s="22" t="s">
        <v>113</v>
      </c>
      <c r="N32" s="26">
        <v>0.45</v>
      </c>
      <c r="O32" s="68"/>
      <c r="P32" s="3"/>
      <c r="Q32" s="27"/>
      <c r="R32" s="28">
        <f>ROUND(IF($R$17=$Q$17,Q32,IF($R$17="USD $",Q32*$D$15,Q32*$E$15))*E31,2)</f>
        <v>0</v>
      </c>
      <c r="S32" s="28">
        <f>IFERROR(ROUND(T32/E31,2),0)</f>
        <v>2792.95</v>
      </c>
      <c r="T32" s="28">
        <f t="shared" si="6"/>
        <v>11171.8</v>
      </c>
      <c r="U32" s="43">
        <f t="shared" si="7"/>
        <v>0</v>
      </c>
      <c r="V32" s="43">
        <f t="shared" si="8"/>
        <v>1</v>
      </c>
      <c r="W32" s="41"/>
      <c r="X32" s="67"/>
      <c r="Y32" s="173" t="s">
        <v>148</v>
      </c>
      <c r="Z32" s="173"/>
      <c r="AA32" s="173"/>
      <c r="AB32" s="173"/>
    </row>
    <row r="33" spans="1:28">
      <c r="A33" s="167"/>
      <c r="B33" s="1" t="s">
        <v>175</v>
      </c>
      <c r="C33" s="19" t="s">
        <v>176</v>
      </c>
      <c r="D33" s="249">
        <v>10000</v>
      </c>
      <c r="E33" s="166">
        <v>1</v>
      </c>
      <c r="F33" s="29">
        <v>528.97</v>
      </c>
      <c r="G33" s="52">
        <f t="shared" si="1"/>
        <v>751.14</v>
      </c>
      <c r="H33" s="53">
        <f t="shared" si="2"/>
        <v>751.14</v>
      </c>
      <c r="I33" s="56"/>
      <c r="J33" s="200">
        <f t="shared" si="0"/>
        <v>1</v>
      </c>
      <c r="K33" s="52">
        <f t="shared" si="3"/>
        <v>413.13</v>
      </c>
      <c r="L33" s="52">
        <f t="shared" si="4"/>
        <v>413.13</v>
      </c>
      <c r="M33" s="252" t="s">
        <v>113</v>
      </c>
      <c r="N33" s="30">
        <v>0.45</v>
      </c>
      <c r="O33" s="68"/>
      <c r="P33" s="1"/>
      <c r="Q33" s="29"/>
      <c r="R33" s="54">
        <f t="shared" si="9"/>
        <v>0</v>
      </c>
      <c r="S33" s="77">
        <f t="shared" si="5"/>
        <v>413.13</v>
      </c>
      <c r="T33" s="77">
        <f t="shared" si="6"/>
        <v>413.13</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t="s">
        <v>177</v>
      </c>
      <c r="C35" s="19" t="s">
        <v>178</v>
      </c>
      <c r="D35" s="421">
        <v>1500</v>
      </c>
      <c r="E35" s="166">
        <v>8</v>
      </c>
      <c r="F35" s="29"/>
      <c r="G35" s="52">
        <f t="shared" si="1"/>
        <v>0</v>
      </c>
      <c r="H35" s="53">
        <f t="shared" si="2"/>
        <v>0</v>
      </c>
      <c r="I35" s="56"/>
      <c r="J35" s="200">
        <f t="shared" si="0"/>
        <v>8</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179</v>
      </c>
      <c r="C36" s="255" t="s">
        <v>180</v>
      </c>
      <c r="D36" s="419">
        <v>1500</v>
      </c>
      <c r="E36" s="165">
        <v>16</v>
      </c>
      <c r="F36" s="22"/>
      <c r="G36" s="23">
        <f t="shared" si="1"/>
        <v>0</v>
      </c>
      <c r="H36" s="24">
        <f t="shared" si="2"/>
        <v>0</v>
      </c>
      <c r="I36" s="56"/>
      <c r="J36" s="201">
        <f t="shared" si="0"/>
        <v>16</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181</v>
      </c>
      <c r="C37" s="256" t="s">
        <v>182</v>
      </c>
      <c r="D37" s="421">
        <v>1500</v>
      </c>
      <c r="E37" s="166">
        <v>16</v>
      </c>
      <c r="F37" s="29"/>
      <c r="G37" s="52">
        <f t="shared" si="1"/>
        <v>0</v>
      </c>
      <c r="H37" s="53">
        <f t="shared" si="2"/>
        <v>0</v>
      </c>
      <c r="I37" s="56"/>
      <c r="J37" s="200">
        <f t="shared" si="0"/>
        <v>16</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183</v>
      </c>
      <c r="C38" s="20" t="s">
        <v>184</v>
      </c>
      <c r="D38" s="419">
        <v>1500</v>
      </c>
      <c r="E38" s="165">
        <v>2</v>
      </c>
      <c r="F38" s="22"/>
      <c r="G38" s="23">
        <f t="shared" si="1"/>
        <v>0</v>
      </c>
      <c r="H38" s="24">
        <f t="shared" si="2"/>
        <v>0</v>
      </c>
      <c r="I38" s="56"/>
      <c r="J38" s="201">
        <f t="shared" si="0"/>
        <v>2</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t="s">
        <v>185</v>
      </c>
      <c r="C39" s="256" t="s">
        <v>186</v>
      </c>
      <c r="D39" s="421">
        <v>1500</v>
      </c>
      <c r="E39" s="166">
        <v>8</v>
      </c>
      <c r="F39" s="29"/>
      <c r="G39" s="52">
        <f t="shared" si="1"/>
        <v>0</v>
      </c>
      <c r="H39" s="53">
        <f t="shared" si="2"/>
        <v>0</v>
      </c>
      <c r="I39" s="56"/>
      <c r="J39" s="200">
        <f t="shared" si="0"/>
        <v>8</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t="s">
        <v>181</v>
      </c>
      <c r="C40" s="255" t="s">
        <v>182</v>
      </c>
      <c r="D40" s="419">
        <v>1500</v>
      </c>
      <c r="E40" s="165">
        <v>8</v>
      </c>
      <c r="F40" s="22"/>
      <c r="G40" s="23">
        <f t="shared" si="1"/>
        <v>0</v>
      </c>
      <c r="H40" s="24">
        <f t="shared" si="2"/>
        <v>0</v>
      </c>
      <c r="I40" s="56"/>
      <c r="J40" s="201">
        <f t="shared" si="0"/>
        <v>8</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t="s">
        <v>187</v>
      </c>
      <c r="C41" s="256" t="s">
        <v>188</v>
      </c>
      <c r="D41" s="421">
        <v>1500</v>
      </c>
      <c r="E41" s="166">
        <v>8</v>
      </c>
      <c r="F41" s="29"/>
      <c r="G41" s="52">
        <f t="shared" si="1"/>
        <v>0</v>
      </c>
      <c r="H41" s="53">
        <f t="shared" si="2"/>
        <v>0</v>
      </c>
      <c r="I41" s="56"/>
      <c r="J41" s="200">
        <f t="shared" si="0"/>
        <v>8</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t="s">
        <v>189</v>
      </c>
      <c r="D43" s="249">
        <v>4000</v>
      </c>
      <c r="E43" s="166">
        <v>2</v>
      </c>
      <c r="F43" s="29">
        <v>300</v>
      </c>
      <c r="G43" s="52">
        <f t="shared" si="1"/>
        <v>426</v>
      </c>
      <c r="H43" s="53">
        <f t="shared" si="2"/>
        <v>852</v>
      </c>
      <c r="I43" s="56"/>
      <c r="J43" s="200">
        <f t="shared" si="0"/>
        <v>2</v>
      </c>
      <c r="K43" s="52">
        <f t="shared" si="3"/>
        <v>234.3</v>
      </c>
      <c r="L43" s="52">
        <f t="shared" si="4"/>
        <v>468.6</v>
      </c>
      <c r="M43" s="252" t="s">
        <v>113</v>
      </c>
      <c r="N43" s="30">
        <v>0.45</v>
      </c>
      <c r="O43" s="68"/>
      <c r="P43" s="1"/>
      <c r="Q43" s="29"/>
      <c r="R43" s="54">
        <f t="shared" si="9"/>
        <v>0</v>
      </c>
      <c r="S43" s="77">
        <f t="shared" si="5"/>
        <v>234.3</v>
      </c>
      <c r="T43" s="77">
        <f t="shared" si="6"/>
        <v>468.6</v>
      </c>
      <c r="U43" s="55">
        <f t="shared" si="7"/>
        <v>0</v>
      </c>
      <c r="V43" s="55">
        <f t="shared" si="8"/>
        <v>1</v>
      </c>
      <c r="W43" s="42"/>
      <c r="X43" s="67"/>
      <c r="Y43" s="173"/>
      <c r="Z43" s="173"/>
      <c r="AA43" s="173"/>
      <c r="AB43" s="173"/>
    </row>
    <row r="44" spans="1:28">
      <c r="A44" s="167"/>
      <c r="B44" s="2"/>
      <c r="C44" s="20" t="s">
        <v>190</v>
      </c>
      <c r="D44" s="419">
        <v>4000</v>
      </c>
      <c r="E44" s="165">
        <v>2</v>
      </c>
      <c r="F44" s="22">
        <v>155.97999999999999</v>
      </c>
      <c r="G44" s="23">
        <f t="shared" si="1"/>
        <v>221.49</v>
      </c>
      <c r="H44" s="24">
        <f t="shared" si="2"/>
        <v>442.98</v>
      </c>
      <c r="I44" s="56"/>
      <c r="J44" s="201">
        <f t="shared" si="0"/>
        <v>2</v>
      </c>
      <c r="K44" s="23">
        <f t="shared" si="3"/>
        <v>121.82</v>
      </c>
      <c r="L44" s="23">
        <f t="shared" si="4"/>
        <v>243.64</v>
      </c>
      <c r="M44" s="22" t="s">
        <v>113</v>
      </c>
      <c r="N44" s="26">
        <v>0.45</v>
      </c>
      <c r="O44" s="68"/>
      <c r="P44" s="3"/>
      <c r="Q44" s="27"/>
      <c r="R44" s="28">
        <f t="shared" si="9"/>
        <v>0</v>
      </c>
      <c r="S44" s="28">
        <f t="shared" si="5"/>
        <v>121.82</v>
      </c>
      <c r="T44" s="28">
        <f t="shared" si="6"/>
        <v>243.64</v>
      </c>
      <c r="U44" s="43">
        <f t="shared" si="7"/>
        <v>0</v>
      </c>
      <c r="V44" s="43">
        <f t="shared" si="8"/>
        <v>1</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86</v>
      </c>
      <c r="F49" s="190">
        <f>SUM(F18:F48)</f>
        <v>8265.8000000000011</v>
      </c>
      <c r="G49" s="191">
        <f>SUM(G18:G48)</f>
        <v>11737.429999999998</v>
      </c>
      <c r="H49" s="192" t="e">
        <f>SUM(H18:H48)</f>
        <v>#REF!</v>
      </c>
      <c r="I49" s="193"/>
      <c r="J49" s="194" t="e">
        <f>SUM(J18:J48)</f>
        <v>#REF!</v>
      </c>
      <c r="K49" s="191">
        <f>SUM(K18:K48)</f>
        <v>6455.5999999999995</v>
      </c>
      <c r="L49" s="192" t="e">
        <f>SUM(L18:L48)</f>
        <v>#REF!</v>
      </c>
      <c r="M49" s="192"/>
      <c r="N49" s="192"/>
      <c r="O49" s="195"/>
      <c r="P49" s="188"/>
      <c r="Q49" s="191">
        <f>SUM(Q18:Q48)</f>
        <v>0</v>
      </c>
      <c r="R49" s="191" t="e">
        <f>SUM(R18:R48)</f>
        <v>#REF!</v>
      </c>
      <c r="S49" s="192">
        <f>SUM(S18:S48)</f>
        <v>6175.92</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600" priority="3" stopIfTrue="1">
      <formula>$U$9&gt;100%</formula>
    </cfRule>
    <cfRule type="expression" dxfId="599" priority="4">
      <formula>$U$9&lt;50%</formula>
    </cfRule>
  </conditionalFormatting>
  <conditionalFormatting sqref="V9:V10">
    <cfRule type="expression" dxfId="598" priority="1">
      <formula>$V$9&lt;50%</formula>
    </cfRule>
    <cfRule type="expression" dxfId="597" priority="2">
      <formula>$V$9&gt;50%</formula>
    </cfRule>
  </conditionalFormatting>
  <dataValidations count="5">
    <dataValidation type="list" allowBlank="1" showInputMessage="1" showErrorMessage="1" sqref="M18:M48" xr:uid="{7D4D5174-0AB6-4176-B206-DC122D2DAC18}">
      <formula1>$Y$31:$Y$32</formula1>
    </dataValidation>
    <dataValidation type="list" showInputMessage="1" showErrorMessage="1" sqref="D45:D48 D18:D34" xr:uid="{2C66357C-E88D-49E7-86B3-076C49D8F90D}">
      <formula1>$Z$18:$Z$29</formula1>
    </dataValidation>
    <dataValidation type="list" allowBlank="1" showInputMessage="1" showErrorMessage="1" sqref="I13" xr:uid="{3EBF0A90-8125-431E-8F2F-F54A8FFA6861}">
      <formula1>$K$9:$K$9</formula1>
    </dataValidation>
    <dataValidation type="list" allowBlank="1" showInputMessage="1" showErrorMessage="1" sqref="H13" xr:uid="{766FE0F7-4858-4CD7-921C-AE7ACAFAA672}">
      <formula1>$Y$13:$Y$14</formula1>
    </dataValidation>
    <dataValidation type="list" allowBlank="1" showInputMessage="1" showErrorMessage="1" sqref="F17 K17 Q17 Q14" xr:uid="{F94E0927-6665-4D4C-BEFC-D8FEF1B56006}">
      <formula1>$Y$11:$Y$12</formula1>
    </dataValidation>
  </dataValidations>
  <printOptions verticalCentered="1"/>
  <pageMargins left="0.2" right="0.2" top="0.25" bottom="0.25" header="0.05" footer="0.05"/>
  <pageSetup scale="3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CDF1-DB46-4742-89E4-9B0E6D26734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191</v>
      </c>
      <c r="G2" s="545"/>
      <c r="H2" s="541" t="s">
        <v>36</v>
      </c>
      <c r="I2" s="542"/>
      <c r="J2" s="543"/>
      <c r="K2" s="48"/>
      <c r="L2" s="526" t="s">
        <v>37</v>
      </c>
      <c r="M2" s="527"/>
      <c r="N2" s="528"/>
      <c r="O2" s="240"/>
      <c r="P2" s="439">
        <f>H49</f>
        <v>27679.070000000007</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15223.479999999998</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12455.590000000009</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192</v>
      </c>
      <c r="G5" s="539"/>
      <c r="H5" s="535" t="s">
        <v>52</v>
      </c>
      <c r="I5" s="536"/>
      <c r="J5" s="537"/>
      <c r="K5" s="46"/>
      <c r="L5" s="532" t="s">
        <v>53</v>
      </c>
      <c r="M5" s="533"/>
      <c r="N5" s="534"/>
      <c r="O5" s="240"/>
      <c r="P5" s="518">
        <f>IFERROR((P2-P3)/P2,"")</f>
        <v>0.45000030709124283</v>
      </c>
      <c r="Q5" s="518"/>
      <c r="R5" s="519"/>
      <c r="S5" s="452" t="s">
        <v>54</v>
      </c>
      <c r="T5" s="454"/>
      <c r="U5" s="511"/>
      <c r="V5" s="512"/>
      <c r="W5" s="31"/>
      <c r="X5" s="167"/>
      <c r="Y5" s="175"/>
      <c r="Z5" s="173"/>
      <c r="AA5" s="173"/>
      <c r="AB5" s="173"/>
    </row>
    <row r="6" spans="1:28" ht="15" customHeight="1">
      <c r="A6" s="167"/>
      <c r="B6" s="230" t="s">
        <v>55</v>
      </c>
      <c r="C6" s="44"/>
      <c r="D6" s="535" t="s">
        <v>56</v>
      </c>
      <c r="E6" s="537"/>
      <c r="F6" s="538" t="s">
        <v>193</v>
      </c>
      <c r="G6" s="539"/>
      <c r="H6" s="535" t="s">
        <v>58</v>
      </c>
      <c r="I6" s="536"/>
      <c r="J6" s="537"/>
      <c r="K6" s="46"/>
      <c r="L6" s="513" t="s">
        <v>59</v>
      </c>
      <c r="M6" s="514"/>
      <c r="N6" s="515"/>
      <c r="O6" s="240"/>
      <c r="P6" s="516">
        <f>T49</f>
        <v>15223.479999999998</v>
      </c>
      <c r="Q6" s="516"/>
      <c r="R6" s="517"/>
      <c r="S6" s="452" t="s">
        <v>60</v>
      </c>
      <c r="T6" s="454"/>
      <c r="U6" s="511"/>
      <c r="V6" s="512"/>
      <c r="W6" s="32"/>
      <c r="X6" s="64"/>
      <c r="Y6" s="65"/>
      <c r="Z6" s="173"/>
      <c r="AA6" s="173"/>
      <c r="AB6" s="173"/>
    </row>
    <row r="7" spans="1:28" ht="15" customHeight="1">
      <c r="A7" s="167"/>
      <c r="B7" s="230" t="s">
        <v>61</v>
      </c>
      <c r="C7" s="45"/>
      <c r="D7" s="535" t="s">
        <v>62</v>
      </c>
      <c r="E7" s="537"/>
      <c r="F7" s="538" t="s">
        <v>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1195</v>
      </c>
      <c r="G9" s="539"/>
      <c r="H9" s="223"/>
      <c r="I9" s="224"/>
      <c r="J9" s="224"/>
      <c r="K9" s="57"/>
      <c r="L9" s="458" t="s">
        <v>75</v>
      </c>
      <c r="M9" s="459"/>
      <c r="N9" s="460"/>
      <c r="O9" s="240"/>
      <c r="P9" s="524">
        <f>V14</f>
        <v>0</v>
      </c>
      <c r="Q9" s="524"/>
      <c r="R9" s="525"/>
      <c r="S9" s="463">
        <f>P7+P8+P9</f>
        <v>0</v>
      </c>
      <c r="T9" s="463">
        <f>P3-S9</f>
        <v>15223.479999999998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88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c r="C18" s="253"/>
      <c r="D18" s="248"/>
      <c r="E18" s="165"/>
      <c r="F18" s="22"/>
      <c r="G18" s="23">
        <f>ROUND(IF($F$17="USD $", F18*$E$15,F18*$D$15),2)</f>
        <v>0</v>
      </c>
      <c r="H18" s="24">
        <f>ROUND(IF($H$17=$G$17,E18*G18,E18*F18),2)</f>
        <v>0</v>
      </c>
      <c r="I18" s="25"/>
      <c r="J18" s="201">
        <f t="shared" ref="J18:J48" si="0">E18</f>
        <v>0</v>
      </c>
      <c r="K18" s="23">
        <f>IFERROR(IF(M18="OEM DISC %",ROUND(IF($K$17=$F$17,F18*(1-N18),G18*(1-N18)),2),IF(M18="MARKUP %",ROUND(R18/J18*(1+N18),2))),0)</f>
        <v>0</v>
      </c>
      <c r="L18" s="23">
        <f>ROUND((J18*K18),2)</f>
        <v>0</v>
      </c>
      <c r="M18" s="22" t="s">
        <v>113</v>
      </c>
      <c r="N18" s="50">
        <v>0.45</v>
      </c>
      <c r="O18" s="68"/>
      <c r="P18" s="2"/>
      <c r="Q18" s="27"/>
      <c r="R18" s="28">
        <f>ROUND(IF($R$17=$Q$17,Q18,IF($R$17="USD $",Q18*$D$15,Q18*$E$15))*E18,2)</f>
        <v>0</v>
      </c>
      <c r="S18" s="28">
        <f>IFERROR(ROUND(T18/E18,2),0)</f>
        <v>0</v>
      </c>
      <c r="T18" s="28">
        <f>ROUND(L18-R18,2)</f>
        <v>0</v>
      </c>
      <c r="U18" s="43">
        <f>IFERROR(((K18-(R18/J18))/(R18/J18)),0)</f>
        <v>0</v>
      </c>
      <c r="V18" s="43">
        <f>IFERROR(((K18-(R18/J18))/K18),0)</f>
        <v>0</v>
      </c>
      <c r="W18" s="41"/>
      <c r="X18" s="67"/>
      <c r="Y18" s="173"/>
      <c r="Z18" s="173">
        <v>250</v>
      </c>
      <c r="AA18" s="183"/>
      <c r="AB18" s="184"/>
    </row>
    <row r="19" spans="1:28">
      <c r="A19" s="167"/>
      <c r="B19" s="1" t="s">
        <v>161</v>
      </c>
      <c r="C19" s="19" t="s">
        <v>112</v>
      </c>
      <c r="D19" s="249">
        <v>250</v>
      </c>
      <c r="E19" s="166">
        <v>1</v>
      </c>
      <c r="F19" s="29">
        <v>20.98</v>
      </c>
      <c r="G19" s="52">
        <f t="shared" ref="G19:G48" si="1">ROUND(IF($F$17="USD $", F19*$E$15,F19*$D$15),2)</f>
        <v>29.79</v>
      </c>
      <c r="H19" s="53">
        <f t="shared" ref="H19:H48" si="2">ROUND(IF($H$17=$G$17,E19*G19,E19*F19),2)</f>
        <v>29.79</v>
      </c>
      <c r="I19" s="56"/>
      <c r="J19" s="200">
        <f t="shared" si="0"/>
        <v>1</v>
      </c>
      <c r="K19" s="52">
        <f t="shared" ref="K19:K48" si="3">IFERROR(IF(M19="OEM DISC %",ROUND(IF($K$17=$F$17,F19*(1-N19),G19*(1-N19)),2),IF(M19="MARKUP %",ROUND(R19/J19*(1+N19),2))),0)</f>
        <v>16.38</v>
      </c>
      <c r="L19" s="52">
        <f t="shared" ref="L19:L48" si="4">ROUND((J19*K19),2)</f>
        <v>16.38</v>
      </c>
      <c r="M19" s="252" t="s">
        <v>113</v>
      </c>
      <c r="N19" s="30">
        <v>0.45</v>
      </c>
      <c r="O19" s="68"/>
      <c r="P19" s="1"/>
      <c r="Q19" s="29"/>
      <c r="R19" s="54">
        <f>ROUND(IF($R$17=$Q$17,Q19,IF($R$17="USD $",Q19*$D$15,Q19*$E$15))*E19,2)</f>
        <v>0</v>
      </c>
      <c r="S19" s="77">
        <f t="shared" ref="S19:S48" si="5">IFERROR(ROUND(T19/E19,2),0)</f>
        <v>16.38</v>
      </c>
      <c r="T19" s="77">
        <f t="shared" ref="T19:T48" si="6">ROUND(L19-R19,2)</f>
        <v>16.38</v>
      </c>
      <c r="U19" s="55">
        <f t="shared" ref="U19:U48" si="7">IFERROR(((K19-(R19/J19))/(R19/J19)),0)</f>
        <v>0</v>
      </c>
      <c r="V19" s="55">
        <f t="shared" ref="V19:V48" si="8">IFERROR(((K19-(R19/J19))/K19),0)</f>
        <v>1</v>
      </c>
      <c r="W19" s="42"/>
      <c r="X19" s="67"/>
      <c r="Y19" s="173" t="s">
        <v>116</v>
      </c>
      <c r="Z19" s="173">
        <v>500</v>
      </c>
      <c r="AA19" s="173"/>
      <c r="AB19" s="173"/>
    </row>
    <row r="20" spans="1:28">
      <c r="A20" s="167"/>
      <c r="B20" s="2" t="s">
        <v>194</v>
      </c>
      <c r="C20" s="20" t="s">
        <v>118</v>
      </c>
      <c r="D20" s="250">
        <v>500</v>
      </c>
      <c r="E20" s="165">
        <v>1</v>
      </c>
      <c r="F20" s="22">
        <v>46.86</v>
      </c>
      <c r="G20" s="23">
        <f t="shared" si="1"/>
        <v>66.540000000000006</v>
      </c>
      <c r="H20" s="24">
        <f t="shared" si="2"/>
        <v>66.540000000000006</v>
      </c>
      <c r="I20" s="56"/>
      <c r="J20" s="201">
        <f t="shared" si="0"/>
        <v>1</v>
      </c>
      <c r="K20" s="23">
        <f t="shared" si="3"/>
        <v>36.6</v>
      </c>
      <c r="L20" s="23">
        <f t="shared" si="4"/>
        <v>36.6</v>
      </c>
      <c r="M20" s="22" t="s">
        <v>113</v>
      </c>
      <c r="N20" s="26">
        <v>0.45</v>
      </c>
      <c r="O20" s="68"/>
      <c r="P20" s="3"/>
      <c r="Q20" s="27"/>
      <c r="R20" s="28">
        <f t="shared" ref="R20:R48" si="9">ROUND(IF($R$17=$Q$17,Q20,IF($R$17="USD $",Q20*$D$15,Q20*$E$15))*E20,2)</f>
        <v>0</v>
      </c>
      <c r="S20" s="28">
        <f t="shared" si="5"/>
        <v>36.6</v>
      </c>
      <c r="T20" s="28">
        <f t="shared" si="6"/>
        <v>36.6</v>
      </c>
      <c r="U20" s="43">
        <f t="shared" si="7"/>
        <v>0</v>
      </c>
      <c r="V20" s="43">
        <f t="shared" si="8"/>
        <v>1</v>
      </c>
      <c r="W20" s="41"/>
      <c r="X20" s="67"/>
      <c r="Y20" s="173" t="s">
        <v>119</v>
      </c>
      <c r="Z20" s="173">
        <v>750</v>
      </c>
      <c r="AA20" s="173"/>
      <c r="AB20" s="173"/>
    </row>
    <row r="21" spans="1:28">
      <c r="A21" s="167"/>
      <c r="B21" s="1" t="s">
        <v>195</v>
      </c>
      <c r="C21" s="19" t="s">
        <v>121</v>
      </c>
      <c r="D21" s="249">
        <v>500</v>
      </c>
      <c r="E21" s="166">
        <v>1</v>
      </c>
      <c r="F21" s="29">
        <v>38.35</v>
      </c>
      <c r="G21" s="52">
        <f t="shared" si="1"/>
        <v>54.46</v>
      </c>
      <c r="H21" s="53">
        <f t="shared" si="2"/>
        <v>54.46</v>
      </c>
      <c r="I21" s="56"/>
      <c r="J21" s="200">
        <f t="shared" si="0"/>
        <v>1</v>
      </c>
      <c r="K21" s="52">
        <f t="shared" si="3"/>
        <v>29.95</v>
      </c>
      <c r="L21" s="52">
        <f t="shared" si="4"/>
        <v>29.95</v>
      </c>
      <c r="M21" s="252" t="s">
        <v>113</v>
      </c>
      <c r="N21" s="30">
        <v>0.45</v>
      </c>
      <c r="O21" s="68"/>
      <c r="P21" s="1"/>
      <c r="Q21" s="29"/>
      <c r="R21" s="54">
        <f t="shared" si="9"/>
        <v>0</v>
      </c>
      <c r="S21" s="77">
        <f t="shared" si="5"/>
        <v>29.95</v>
      </c>
      <c r="T21" s="77">
        <f t="shared" si="6"/>
        <v>29.95</v>
      </c>
      <c r="U21" s="55">
        <f t="shared" si="7"/>
        <v>0</v>
      </c>
      <c r="V21" s="55">
        <f t="shared" si="8"/>
        <v>1</v>
      </c>
      <c r="W21" s="42"/>
      <c r="X21" s="67"/>
      <c r="Y21" s="173" t="s">
        <v>122</v>
      </c>
      <c r="Z21" s="173">
        <v>1000</v>
      </c>
      <c r="AA21" s="173"/>
      <c r="AB21" s="173"/>
    </row>
    <row r="22" spans="1:28">
      <c r="A22" s="167"/>
      <c r="B22" s="2" t="s">
        <v>196</v>
      </c>
      <c r="C22" s="20" t="s">
        <v>124</v>
      </c>
      <c r="D22" s="250">
        <v>500</v>
      </c>
      <c r="E22" s="165">
        <v>1</v>
      </c>
      <c r="F22" s="22">
        <v>110.85</v>
      </c>
      <c r="G22" s="23">
        <f t="shared" si="1"/>
        <v>157.41</v>
      </c>
      <c r="H22" s="24">
        <f t="shared" si="2"/>
        <v>157.41</v>
      </c>
      <c r="I22" s="56"/>
      <c r="J22" s="201">
        <f t="shared" si="0"/>
        <v>1</v>
      </c>
      <c r="K22" s="23">
        <f t="shared" si="3"/>
        <v>86.58</v>
      </c>
      <c r="L22" s="23">
        <f t="shared" si="4"/>
        <v>86.58</v>
      </c>
      <c r="M22" s="22" t="s">
        <v>113</v>
      </c>
      <c r="N22" s="26">
        <v>0.45</v>
      </c>
      <c r="O22" s="68"/>
      <c r="P22" s="3"/>
      <c r="Q22" s="27"/>
      <c r="R22" s="28">
        <f t="shared" si="9"/>
        <v>0</v>
      </c>
      <c r="S22" s="28">
        <f t="shared" si="5"/>
        <v>86.58</v>
      </c>
      <c r="T22" s="28">
        <f t="shared" si="6"/>
        <v>86.58</v>
      </c>
      <c r="U22" s="43">
        <f t="shared" si="7"/>
        <v>0</v>
      </c>
      <c r="V22" s="43">
        <f t="shared" si="8"/>
        <v>1</v>
      </c>
      <c r="W22" s="41"/>
      <c r="X22" s="67"/>
      <c r="Y22" s="173" t="s">
        <v>46</v>
      </c>
      <c r="Z22" s="173">
        <v>1200</v>
      </c>
      <c r="AA22" s="173"/>
      <c r="AB22" s="173"/>
    </row>
    <row r="23" spans="1:28">
      <c r="A23" s="167"/>
      <c r="B23" s="1" t="s">
        <v>197</v>
      </c>
      <c r="C23" s="19" t="s">
        <v>126</v>
      </c>
      <c r="D23" s="249">
        <v>500</v>
      </c>
      <c r="E23" s="166">
        <v>1</v>
      </c>
      <c r="F23" s="29">
        <v>130.35</v>
      </c>
      <c r="G23" s="52">
        <f t="shared" si="1"/>
        <v>185.1</v>
      </c>
      <c r="H23" s="53">
        <f t="shared" si="2"/>
        <v>185.1</v>
      </c>
      <c r="I23" s="56"/>
      <c r="J23" s="200">
        <f t="shared" si="0"/>
        <v>1</v>
      </c>
      <c r="K23" s="52">
        <f t="shared" si="3"/>
        <v>101.81</v>
      </c>
      <c r="L23" s="52">
        <f t="shared" si="4"/>
        <v>101.81</v>
      </c>
      <c r="M23" s="252" t="s">
        <v>113</v>
      </c>
      <c r="N23" s="30">
        <v>0.45</v>
      </c>
      <c r="O23" s="68"/>
      <c r="P23" s="1"/>
      <c r="Q23" s="29"/>
      <c r="R23" s="54">
        <f t="shared" si="9"/>
        <v>0</v>
      </c>
      <c r="S23" s="77">
        <f t="shared" si="5"/>
        <v>101.81</v>
      </c>
      <c r="T23" s="77">
        <f t="shared" si="6"/>
        <v>101.81</v>
      </c>
      <c r="U23" s="55">
        <f t="shared" si="7"/>
        <v>0</v>
      </c>
      <c r="V23" s="55">
        <f t="shared" si="8"/>
        <v>1</v>
      </c>
      <c r="W23" s="42"/>
      <c r="X23" s="67"/>
      <c r="Y23" s="173" t="s">
        <v>127</v>
      </c>
      <c r="Z23" s="173">
        <v>2000</v>
      </c>
      <c r="AA23" s="173"/>
      <c r="AB23" s="173"/>
    </row>
    <row r="24" spans="1:28">
      <c r="A24" s="167"/>
      <c r="B24" s="2" t="s">
        <v>198</v>
      </c>
      <c r="C24" s="20" t="s">
        <v>129</v>
      </c>
      <c r="D24" s="250">
        <v>250</v>
      </c>
      <c r="E24" s="165">
        <v>1</v>
      </c>
      <c r="F24" s="22">
        <v>63.13</v>
      </c>
      <c r="G24" s="23">
        <f t="shared" si="1"/>
        <v>89.64</v>
      </c>
      <c r="H24" s="24">
        <f t="shared" si="2"/>
        <v>89.64</v>
      </c>
      <c r="I24" s="56"/>
      <c r="J24" s="201">
        <f t="shared" si="0"/>
        <v>1</v>
      </c>
      <c r="K24" s="23">
        <f t="shared" si="3"/>
        <v>49.3</v>
      </c>
      <c r="L24" s="23">
        <f t="shared" si="4"/>
        <v>49.3</v>
      </c>
      <c r="M24" s="22" t="s">
        <v>113</v>
      </c>
      <c r="N24" s="26">
        <v>0.45</v>
      </c>
      <c r="O24" s="68"/>
      <c r="P24" s="3"/>
      <c r="Q24" s="27"/>
      <c r="R24" s="28">
        <f t="shared" si="9"/>
        <v>0</v>
      </c>
      <c r="S24" s="28">
        <f t="shared" si="5"/>
        <v>49.3</v>
      </c>
      <c r="T24" s="28">
        <f t="shared" si="6"/>
        <v>49.3</v>
      </c>
      <c r="U24" s="43">
        <f t="shared" si="7"/>
        <v>0</v>
      </c>
      <c r="V24" s="43">
        <f t="shared" si="8"/>
        <v>1</v>
      </c>
      <c r="W24" s="41"/>
      <c r="X24" s="67"/>
      <c r="Y24" s="173" t="s">
        <v>130</v>
      </c>
      <c r="Z24" s="173">
        <v>4000</v>
      </c>
      <c r="AA24" s="173"/>
      <c r="AB24" s="173"/>
    </row>
    <row r="25" spans="1:28">
      <c r="A25" s="167"/>
      <c r="B25" s="1" t="s">
        <v>166</v>
      </c>
      <c r="C25" s="19" t="s">
        <v>132</v>
      </c>
      <c r="D25" s="249">
        <v>250</v>
      </c>
      <c r="E25" s="166">
        <v>1</v>
      </c>
      <c r="F25" s="29">
        <v>42.9</v>
      </c>
      <c r="G25" s="52">
        <f t="shared" si="1"/>
        <v>60.92</v>
      </c>
      <c r="H25" s="53">
        <f t="shared" si="2"/>
        <v>60.92</v>
      </c>
      <c r="I25" s="56"/>
      <c r="J25" s="200">
        <f t="shared" si="0"/>
        <v>1</v>
      </c>
      <c r="K25" s="52">
        <f t="shared" si="3"/>
        <v>33.51</v>
      </c>
      <c r="L25" s="52">
        <f t="shared" si="4"/>
        <v>33.51</v>
      </c>
      <c r="M25" s="252" t="s">
        <v>113</v>
      </c>
      <c r="N25" s="30">
        <v>0.45</v>
      </c>
      <c r="O25" s="68"/>
      <c r="P25" s="1"/>
      <c r="Q25" s="29"/>
      <c r="R25" s="54">
        <f t="shared" si="9"/>
        <v>0</v>
      </c>
      <c r="S25" s="77">
        <f t="shared" si="5"/>
        <v>33.51</v>
      </c>
      <c r="T25" s="77">
        <f t="shared" si="6"/>
        <v>33.51</v>
      </c>
      <c r="U25" s="55">
        <f t="shared" si="7"/>
        <v>0</v>
      </c>
      <c r="V25" s="55">
        <f t="shared" si="8"/>
        <v>1</v>
      </c>
      <c r="W25" s="42"/>
      <c r="X25" s="67"/>
      <c r="Y25" s="173" t="s">
        <v>133</v>
      </c>
      <c r="Z25" s="173">
        <v>6000</v>
      </c>
      <c r="AA25" s="173"/>
      <c r="AB25" s="173"/>
    </row>
    <row r="26" spans="1:28">
      <c r="A26" s="167"/>
      <c r="B26" s="2" t="s">
        <v>167</v>
      </c>
      <c r="C26" s="20" t="s">
        <v>132</v>
      </c>
      <c r="D26" s="250">
        <v>250</v>
      </c>
      <c r="E26" s="165">
        <v>1</v>
      </c>
      <c r="F26" s="22">
        <v>52.68</v>
      </c>
      <c r="G26" s="23">
        <f t="shared" si="1"/>
        <v>74.81</v>
      </c>
      <c r="H26" s="24">
        <f t="shared" si="2"/>
        <v>74.81</v>
      </c>
      <c r="I26" s="56"/>
      <c r="J26" s="201">
        <f t="shared" si="0"/>
        <v>1</v>
      </c>
      <c r="K26" s="23">
        <f t="shared" si="3"/>
        <v>41.15</v>
      </c>
      <c r="L26" s="23">
        <f t="shared" si="4"/>
        <v>41.15</v>
      </c>
      <c r="M26" s="22" t="s">
        <v>113</v>
      </c>
      <c r="N26" s="26">
        <v>0.45</v>
      </c>
      <c r="O26" s="68"/>
      <c r="P26" s="3"/>
      <c r="Q26" s="27"/>
      <c r="R26" s="28">
        <f t="shared" si="9"/>
        <v>0</v>
      </c>
      <c r="S26" s="28">
        <f t="shared" si="5"/>
        <v>41.15</v>
      </c>
      <c r="T26" s="28">
        <f t="shared" si="6"/>
        <v>41.15</v>
      </c>
      <c r="U26" s="43">
        <f t="shared" si="7"/>
        <v>0</v>
      </c>
      <c r="V26" s="43">
        <f t="shared" si="8"/>
        <v>1</v>
      </c>
      <c r="W26" s="41"/>
      <c r="X26" s="67"/>
      <c r="Y26" s="173" t="s">
        <v>134</v>
      </c>
      <c r="Z26" s="173">
        <v>8000</v>
      </c>
      <c r="AA26" s="173"/>
      <c r="AB26" s="173"/>
    </row>
    <row r="27" spans="1:28">
      <c r="A27" s="167"/>
      <c r="B27" s="1" t="s">
        <v>168</v>
      </c>
      <c r="C27" s="19" t="s">
        <v>169</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199</v>
      </c>
      <c r="C28" s="20" t="s">
        <v>200</v>
      </c>
      <c r="D28" s="250" t="s">
        <v>140</v>
      </c>
      <c r="E28" s="165">
        <v>1</v>
      </c>
      <c r="F28" s="22">
        <v>7936.92</v>
      </c>
      <c r="G28" s="23">
        <f t="shared" si="1"/>
        <v>11270.43</v>
      </c>
      <c r="H28" s="24">
        <f t="shared" si="2"/>
        <v>11270.43</v>
      </c>
      <c r="I28" s="56"/>
      <c r="J28" s="201">
        <f t="shared" si="0"/>
        <v>1</v>
      </c>
      <c r="K28" s="23">
        <f t="shared" si="3"/>
        <v>6198.74</v>
      </c>
      <c r="L28" s="23">
        <f t="shared" si="4"/>
        <v>6198.74</v>
      </c>
      <c r="M28" s="22" t="s">
        <v>113</v>
      </c>
      <c r="N28" s="26">
        <v>0.45</v>
      </c>
      <c r="O28" s="68"/>
      <c r="P28" s="3"/>
      <c r="Q28" s="27"/>
      <c r="R28" s="28">
        <f t="shared" si="9"/>
        <v>0</v>
      </c>
      <c r="S28" s="28">
        <f t="shared" si="5"/>
        <v>6198.74</v>
      </c>
      <c r="T28" s="28">
        <f t="shared" si="6"/>
        <v>6198.74</v>
      </c>
      <c r="U28" s="43">
        <f t="shared" si="7"/>
        <v>0</v>
      </c>
      <c r="V28" s="43">
        <f t="shared" si="8"/>
        <v>1</v>
      </c>
      <c r="W28" s="41"/>
      <c r="X28" s="67"/>
      <c r="Y28" s="173" t="s">
        <v>139</v>
      </c>
      <c r="Z28" s="173" t="s">
        <v>140</v>
      </c>
      <c r="AA28" s="173"/>
      <c r="AB28" s="173"/>
    </row>
    <row r="29" spans="1:28">
      <c r="A29" s="167"/>
      <c r="B29" s="1" t="s">
        <v>170</v>
      </c>
      <c r="C29" s="19" t="s">
        <v>142</v>
      </c>
      <c r="D29" s="249" t="s">
        <v>140</v>
      </c>
      <c r="E29" s="166">
        <v>1</v>
      </c>
      <c r="F29" s="29">
        <v>277.35000000000002</v>
      </c>
      <c r="G29" s="52">
        <f>ROUND(IF($F$17="USD $", F29*$E$15,F29*$D$15),2)</f>
        <v>393.84</v>
      </c>
      <c r="H29" s="53">
        <f>ROUND(IF($H$17=$G$17,E29*G29,E29*F29),2)</f>
        <v>393.84</v>
      </c>
      <c r="I29" s="56"/>
      <c r="J29" s="200">
        <f t="shared" si="0"/>
        <v>1</v>
      </c>
      <c r="K29" s="52">
        <f t="shared" si="3"/>
        <v>216.61</v>
      </c>
      <c r="L29" s="52">
        <f>ROUND((J29*K29),2)</f>
        <v>216.61</v>
      </c>
      <c r="M29" s="252" t="s">
        <v>113</v>
      </c>
      <c r="N29" s="30">
        <v>0.45</v>
      </c>
      <c r="O29" s="68"/>
      <c r="P29" s="1"/>
      <c r="Q29" s="29"/>
      <c r="R29" s="54">
        <f t="shared" si="9"/>
        <v>0</v>
      </c>
      <c r="S29" s="77">
        <f t="shared" si="5"/>
        <v>216.61</v>
      </c>
      <c r="T29" s="77">
        <f t="shared" si="6"/>
        <v>216.61</v>
      </c>
      <c r="U29" s="55">
        <f t="shared" si="7"/>
        <v>0</v>
      </c>
      <c r="V29" s="55">
        <f t="shared" si="8"/>
        <v>1</v>
      </c>
      <c r="W29" s="42"/>
      <c r="X29" s="67"/>
      <c r="Y29" s="173" t="s">
        <v>143</v>
      </c>
      <c r="Z29" s="173"/>
      <c r="AA29" s="173"/>
      <c r="AB29" s="173"/>
    </row>
    <row r="30" spans="1:28">
      <c r="A30" s="167"/>
      <c r="B30" s="2" t="s">
        <v>171</v>
      </c>
      <c r="C30" s="20" t="s">
        <v>145</v>
      </c>
      <c r="D30" s="250">
        <v>6000</v>
      </c>
      <c r="E30" s="165">
        <v>1</v>
      </c>
      <c r="F30" s="22">
        <v>2741.96</v>
      </c>
      <c r="G30" s="23">
        <f>ROUND(IF($F$17="USD $", F30*$E$15,F30*$D$15),2)</f>
        <v>3893.58</v>
      </c>
      <c r="H30" s="24">
        <f>ROUND(IF($H$17=$G$17,E30*G30,E30*F30),2)</f>
        <v>3893.58</v>
      </c>
      <c r="I30" s="56"/>
      <c r="J30" s="201">
        <f t="shared" si="0"/>
        <v>1</v>
      </c>
      <c r="K30" s="23">
        <f>IFERROR(IF(M30="OEM DISC %",ROUND(IF($K$17=$F$17,F30*(1-N30),G30*(1-N30)),2),IF(M30="MARKUP %",ROUND(R30/J30*(1+N30),2))),0)</f>
        <v>2141.4699999999998</v>
      </c>
      <c r="L30" s="23">
        <f t="shared" si="4"/>
        <v>2141.4699999999998</v>
      </c>
      <c r="M30" s="22" t="s">
        <v>113</v>
      </c>
      <c r="N30" s="26">
        <v>0.45</v>
      </c>
      <c r="O30" s="68"/>
      <c r="P30" s="3"/>
      <c r="Q30" s="27"/>
      <c r="R30" s="28">
        <f t="shared" si="9"/>
        <v>0</v>
      </c>
      <c r="S30" s="28">
        <f t="shared" si="5"/>
        <v>2141.4699999999998</v>
      </c>
      <c r="T30" s="28">
        <f t="shared" si="6"/>
        <v>2141.4699999999998</v>
      </c>
      <c r="U30" s="43">
        <f t="shared" si="7"/>
        <v>0</v>
      </c>
      <c r="V30" s="43">
        <f t="shared" si="8"/>
        <v>1</v>
      </c>
      <c r="W30" s="41"/>
      <c r="X30" s="67"/>
      <c r="Y30" s="173"/>
      <c r="Z30" s="173"/>
      <c r="AA30" s="173"/>
      <c r="AB30" s="173"/>
    </row>
    <row r="31" spans="1:28">
      <c r="A31" s="167"/>
      <c r="B31" s="1" t="s">
        <v>201</v>
      </c>
      <c r="C31" s="19" t="s">
        <v>147</v>
      </c>
      <c r="D31" s="249">
        <v>6000</v>
      </c>
      <c r="E31" s="166">
        <v>4</v>
      </c>
      <c r="F31" s="29">
        <v>358.1</v>
      </c>
      <c r="G31" s="52">
        <f>ROUND(IF($F$17="USD $", F31*$E$15,F31*$D$15),2)</f>
        <v>508.5</v>
      </c>
      <c r="H31" s="53">
        <f>ROUND(IF($H$17=$G$17,E31*G31,E31*F31),2)</f>
        <v>2034</v>
      </c>
      <c r="I31" s="56"/>
      <c r="J31" s="200">
        <f t="shared" si="0"/>
        <v>4</v>
      </c>
      <c r="K31" s="52">
        <f>IFERROR(IF(M31="OEM DISC %",ROUND(IF($K$17=$F$17,F31*(1-N31),G31*(1-N31)),2),IF(M31="MARKUP %",ROUND(R31/J31*(1+N31),2))),0)</f>
        <v>279.68</v>
      </c>
      <c r="L31" s="52">
        <f t="shared" si="4"/>
        <v>1118.72</v>
      </c>
      <c r="M31" s="252" t="s">
        <v>113</v>
      </c>
      <c r="N31" s="30">
        <v>0.45</v>
      </c>
      <c r="O31" s="68"/>
      <c r="P31" s="1"/>
      <c r="Q31" s="29"/>
      <c r="R31" s="54">
        <f>ROUND(IF($R$17=$Q$17,Q31,IF($R$17="USD $",Q31*$D$15,Q31*$E$15))*E31,2)</f>
        <v>0</v>
      </c>
      <c r="S31" s="77">
        <f t="shared" si="5"/>
        <v>279.68</v>
      </c>
      <c r="T31" s="77">
        <f t="shared" si="6"/>
        <v>1118.72</v>
      </c>
      <c r="U31" s="55">
        <f t="shared" si="7"/>
        <v>0</v>
      </c>
      <c r="V31" s="55">
        <f t="shared" si="8"/>
        <v>1</v>
      </c>
      <c r="W31" s="42"/>
      <c r="X31" s="67"/>
      <c r="Y31" s="173" t="s">
        <v>113</v>
      </c>
      <c r="Z31" s="173"/>
      <c r="AA31" s="173"/>
      <c r="AB31" s="173"/>
    </row>
    <row r="32" spans="1:28">
      <c r="A32" s="167"/>
      <c r="B32" s="2" t="s">
        <v>202</v>
      </c>
      <c r="C32" s="20" t="s">
        <v>174</v>
      </c>
      <c r="D32" s="250">
        <v>10000</v>
      </c>
      <c r="E32" s="165">
        <v>1</v>
      </c>
      <c r="F32" s="22">
        <v>3678.99</v>
      </c>
      <c r="G32" s="23">
        <f t="shared" si="1"/>
        <v>5224.17</v>
      </c>
      <c r="H32" s="24">
        <f t="shared" si="2"/>
        <v>5224.17</v>
      </c>
      <c r="I32" s="56"/>
      <c r="J32" s="201">
        <f t="shared" si="0"/>
        <v>1</v>
      </c>
      <c r="K32" s="23">
        <f t="shared" si="3"/>
        <v>2873.29</v>
      </c>
      <c r="L32" s="23">
        <f t="shared" si="4"/>
        <v>2873.29</v>
      </c>
      <c r="M32" s="22" t="s">
        <v>113</v>
      </c>
      <c r="N32" s="26">
        <v>0.45</v>
      </c>
      <c r="O32" s="68"/>
      <c r="P32" s="3"/>
      <c r="Q32" s="27"/>
      <c r="R32" s="28">
        <f t="shared" si="9"/>
        <v>0</v>
      </c>
      <c r="S32" s="28">
        <f t="shared" si="5"/>
        <v>2873.29</v>
      </c>
      <c r="T32" s="28">
        <f t="shared" si="6"/>
        <v>2873.29</v>
      </c>
      <c r="U32" s="43">
        <f t="shared" si="7"/>
        <v>0</v>
      </c>
      <c r="V32" s="43">
        <f t="shared" si="8"/>
        <v>1</v>
      </c>
      <c r="W32" s="41"/>
      <c r="X32" s="67"/>
      <c r="Y32" s="173" t="s">
        <v>148</v>
      </c>
      <c r="Z32" s="173"/>
      <c r="AA32" s="173"/>
      <c r="AB32" s="173"/>
    </row>
    <row r="33" spans="1:28">
      <c r="A33" s="167"/>
      <c r="B33" s="1" t="s">
        <v>175</v>
      </c>
      <c r="C33" s="19" t="s">
        <v>176</v>
      </c>
      <c r="D33" s="249">
        <v>10000</v>
      </c>
      <c r="E33" s="166">
        <v>1</v>
      </c>
      <c r="F33" s="29">
        <v>528.97</v>
      </c>
      <c r="G33" s="52">
        <f t="shared" si="1"/>
        <v>751.14</v>
      </c>
      <c r="H33" s="53">
        <f t="shared" si="2"/>
        <v>751.14</v>
      </c>
      <c r="I33" s="56"/>
      <c r="J33" s="200">
        <f t="shared" si="0"/>
        <v>1</v>
      </c>
      <c r="K33" s="52">
        <f t="shared" si="3"/>
        <v>413.13</v>
      </c>
      <c r="L33" s="52">
        <f t="shared" si="4"/>
        <v>413.13</v>
      </c>
      <c r="M33" s="252" t="s">
        <v>113</v>
      </c>
      <c r="N33" s="30">
        <v>0.45</v>
      </c>
      <c r="O33" s="68"/>
      <c r="P33" s="1"/>
      <c r="Q33" s="29"/>
      <c r="R33" s="54">
        <f t="shared" si="9"/>
        <v>0</v>
      </c>
      <c r="S33" s="77">
        <f t="shared" si="5"/>
        <v>413.13</v>
      </c>
      <c r="T33" s="77">
        <f t="shared" si="6"/>
        <v>413.13</v>
      </c>
      <c r="U33" s="55">
        <f t="shared" si="7"/>
        <v>0</v>
      </c>
      <c r="V33" s="55">
        <f t="shared" si="8"/>
        <v>1</v>
      </c>
      <c r="W33" s="42"/>
      <c r="X33" s="67"/>
      <c r="Y33" s="173"/>
      <c r="Z33" s="173"/>
      <c r="AA33" s="173"/>
      <c r="AB33" s="173"/>
    </row>
    <row r="34" spans="1:28">
      <c r="A34" s="167"/>
      <c r="B34" s="2" t="s">
        <v>177</v>
      </c>
      <c r="C34" s="20" t="s">
        <v>178</v>
      </c>
      <c r="D34" s="419">
        <v>1500</v>
      </c>
      <c r="E34" s="165">
        <v>8</v>
      </c>
      <c r="F34" s="22">
        <v>111.87</v>
      </c>
      <c r="G34" s="23">
        <f t="shared" si="1"/>
        <v>158.86000000000001</v>
      </c>
      <c r="H34" s="24">
        <f t="shared" si="2"/>
        <v>1270.8800000000001</v>
      </c>
      <c r="I34" s="56"/>
      <c r="J34" s="201">
        <f t="shared" si="0"/>
        <v>8</v>
      </c>
      <c r="K34" s="23">
        <f t="shared" si="3"/>
        <v>87.37</v>
      </c>
      <c r="L34" s="23">
        <f t="shared" si="4"/>
        <v>698.96</v>
      </c>
      <c r="M34" s="22" t="s">
        <v>113</v>
      </c>
      <c r="N34" s="26">
        <v>0.45</v>
      </c>
      <c r="O34" s="68"/>
      <c r="P34" s="3"/>
      <c r="Q34" s="27"/>
      <c r="R34" s="28">
        <f t="shared" si="9"/>
        <v>0</v>
      </c>
      <c r="S34" s="28">
        <f t="shared" si="5"/>
        <v>87.37</v>
      </c>
      <c r="T34" s="28">
        <f t="shared" si="6"/>
        <v>698.96</v>
      </c>
      <c r="U34" s="43">
        <f t="shared" si="7"/>
        <v>0</v>
      </c>
      <c r="V34" s="43">
        <f t="shared" si="8"/>
        <v>1</v>
      </c>
      <c r="W34" s="41"/>
      <c r="X34" s="67"/>
      <c r="Y34" s="173"/>
      <c r="Z34" s="173"/>
      <c r="AA34" s="173"/>
      <c r="AB34" s="173"/>
    </row>
    <row r="35" spans="1:28">
      <c r="A35" s="167"/>
      <c r="B35" s="1" t="s">
        <v>179</v>
      </c>
      <c r="C35" s="19" t="s">
        <v>180</v>
      </c>
      <c r="D35" s="421">
        <v>1500</v>
      </c>
      <c r="E35" s="166">
        <v>16</v>
      </c>
      <c r="F35" s="29">
        <v>2.39</v>
      </c>
      <c r="G35" s="52">
        <f t="shared" si="1"/>
        <v>3.39</v>
      </c>
      <c r="H35" s="53">
        <f t="shared" si="2"/>
        <v>54.24</v>
      </c>
      <c r="I35" s="56"/>
      <c r="J35" s="200">
        <f t="shared" si="0"/>
        <v>16</v>
      </c>
      <c r="K35" s="52">
        <f t="shared" si="3"/>
        <v>1.86</v>
      </c>
      <c r="L35" s="52">
        <f t="shared" si="4"/>
        <v>29.76</v>
      </c>
      <c r="M35" s="252" t="s">
        <v>113</v>
      </c>
      <c r="N35" s="30">
        <v>0.45</v>
      </c>
      <c r="O35" s="68"/>
      <c r="P35" s="1"/>
      <c r="Q35" s="29"/>
      <c r="R35" s="54">
        <f t="shared" si="9"/>
        <v>0</v>
      </c>
      <c r="S35" s="77">
        <f t="shared" si="5"/>
        <v>1.86</v>
      </c>
      <c r="T35" s="77">
        <f t="shared" si="6"/>
        <v>29.76</v>
      </c>
      <c r="U35" s="55">
        <f t="shared" si="7"/>
        <v>0</v>
      </c>
      <c r="V35" s="55">
        <f t="shared" si="8"/>
        <v>1</v>
      </c>
      <c r="W35" s="42"/>
      <c r="X35" s="67"/>
      <c r="Y35" s="173"/>
      <c r="Z35" s="173"/>
      <c r="AA35" s="173"/>
      <c r="AB35" s="173"/>
    </row>
    <row r="36" spans="1:28">
      <c r="A36" s="167"/>
      <c r="B36" s="2" t="s">
        <v>181</v>
      </c>
      <c r="C36" s="20" t="s">
        <v>182</v>
      </c>
      <c r="D36" s="419">
        <v>1500</v>
      </c>
      <c r="E36" s="165">
        <v>16</v>
      </c>
      <c r="F36" s="22">
        <v>1.65</v>
      </c>
      <c r="G36" s="23">
        <f t="shared" si="1"/>
        <v>2.34</v>
      </c>
      <c r="H36" s="24">
        <f t="shared" si="2"/>
        <v>37.44</v>
      </c>
      <c r="I36" s="56"/>
      <c r="J36" s="201">
        <f t="shared" si="0"/>
        <v>16</v>
      </c>
      <c r="K36" s="23">
        <f t="shared" si="3"/>
        <v>1.29</v>
      </c>
      <c r="L36" s="23">
        <f t="shared" si="4"/>
        <v>20.64</v>
      </c>
      <c r="M36" s="22" t="s">
        <v>113</v>
      </c>
      <c r="N36" s="26">
        <v>0.45</v>
      </c>
      <c r="O36" s="68"/>
      <c r="P36" s="3"/>
      <c r="Q36" s="27"/>
      <c r="R36" s="28">
        <f t="shared" si="9"/>
        <v>0</v>
      </c>
      <c r="S36" s="28">
        <f t="shared" si="5"/>
        <v>1.29</v>
      </c>
      <c r="T36" s="28">
        <f t="shared" si="6"/>
        <v>20.64</v>
      </c>
      <c r="U36" s="43">
        <f t="shared" si="7"/>
        <v>0</v>
      </c>
      <c r="V36" s="43">
        <f t="shared" si="8"/>
        <v>1</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183</v>
      </c>
      <c r="C38" s="255" t="s">
        <v>203</v>
      </c>
      <c r="D38" s="419">
        <v>1500</v>
      </c>
      <c r="E38" s="165">
        <v>2</v>
      </c>
      <c r="F38" s="22">
        <v>234.01</v>
      </c>
      <c r="G38" s="23">
        <f t="shared" si="1"/>
        <v>332.29</v>
      </c>
      <c r="H38" s="24">
        <f t="shared" si="2"/>
        <v>664.58</v>
      </c>
      <c r="I38" s="56"/>
      <c r="J38" s="201">
        <f t="shared" si="0"/>
        <v>2</v>
      </c>
      <c r="K38" s="23">
        <f t="shared" si="3"/>
        <v>182.76</v>
      </c>
      <c r="L38" s="23">
        <f t="shared" si="4"/>
        <v>365.52</v>
      </c>
      <c r="M38" s="22" t="s">
        <v>113</v>
      </c>
      <c r="N38" s="26">
        <v>0.45</v>
      </c>
      <c r="O38" s="68"/>
      <c r="P38" s="3"/>
      <c r="Q38" s="27"/>
      <c r="R38" s="28">
        <f t="shared" si="9"/>
        <v>0</v>
      </c>
      <c r="S38" s="28">
        <f t="shared" si="5"/>
        <v>182.76</v>
      </c>
      <c r="T38" s="28">
        <f t="shared" si="6"/>
        <v>365.52</v>
      </c>
      <c r="U38" s="43">
        <f t="shared" si="7"/>
        <v>0</v>
      </c>
      <c r="V38" s="43">
        <f t="shared" si="8"/>
        <v>1</v>
      </c>
      <c r="W38" s="42"/>
      <c r="X38" s="67"/>
      <c r="Y38" s="173"/>
      <c r="Z38" s="173"/>
      <c r="AA38" s="173"/>
      <c r="AB38" s="173"/>
    </row>
    <row r="39" spans="1:28">
      <c r="A39" s="167"/>
      <c r="B39" s="1" t="s">
        <v>185</v>
      </c>
      <c r="C39" s="256" t="s">
        <v>186</v>
      </c>
      <c r="D39" s="421">
        <v>1500</v>
      </c>
      <c r="E39" s="166">
        <v>8</v>
      </c>
      <c r="F39" s="29">
        <v>2.19</v>
      </c>
      <c r="G39" s="52">
        <f t="shared" si="1"/>
        <v>3.11</v>
      </c>
      <c r="H39" s="53">
        <f t="shared" si="2"/>
        <v>24.88</v>
      </c>
      <c r="I39" s="56"/>
      <c r="J39" s="200">
        <f t="shared" si="0"/>
        <v>8</v>
      </c>
      <c r="K39" s="52">
        <f t="shared" si="3"/>
        <v>1.71</v>
      </c>
      <c r="L39" s="52">
        <f t="shared" si="4"/>
        <v>13.68</v>
      </c>
      <c r="M39" s="252" t="s">
        <v>113</v>
      </c>
      <c r="N39" s="30">
        <v>0.45</v>
      </c>
      <c r="O39" s="68"/>
      <c r="P39" s="1"/>
      <c r="Q39" s="29"/>
      <c r="R39" s="54">
        <f t="shared" si="9"/>
        <v>0</v>
      </c>
      <c r="S39" s="77">
        <f t="shared" si="5"/>
        <v>1.71</v>
      </c>
      <c r="T39" s="77">
        <f t="shared" si="6"/>
        <v>13.68</v>
      </c>
      <c r="U39" s="55">
        <f t="shared" si="7"/>
        <v>0</v>
      </c>
      <c r="V39" s="55">
        <f t="shared" si="8"/>
        <v>1</v>
      </c>
      <c r="W39" s="42"/>
      <c r="X39" s="67"/>
      <c r="Y39" s="173"/>
      <c r="Z39" s="173"/>
      <c r="AA39" s="173"/>
      <c r="AB39" s="173"/>
    </row>
    <row r="40" spans="1:28">
      <c r="A40" s="167"/>
      <c r="B40" s="2" t="s">
        <v>181</v>
      </c>
      <c r="C40" s="255" t="s">
        <v>182</v>
      </c>
      <c r="D40" s="419">
        <v>1500</v>
      </c>
      <c r="E40" s="165">
        <v>8</v>
      </c>
      <c r="F40" s="22">
        <v>1.65</v>
      </c>
      <c r="G40" s="23">
        <f t="shared" si="1"/>
        <v>2.34</v>
      </c>
      <c r="H40" s="24">
        <f t="shared" si="2"/>
        <v>18.72</v>
      </c>
      <c r="I40" s="56"/>
      <c r="J40" s="201">
        <f t="shared" si="0"/>
        <v>8</v>
      </c>
      <c r="K40" s="23">
        <f t="shared" si="3"/>
        <v>1.29</v>
      </c>
      <c r="L40" s="23">
        <f t="shared" si="4"/>
        <v>10.32</v>
      </c>
      <c r="M40" s="22" t="s">
        <v>113</v>
      </c>
      <c r="N40" s="26">
        <v>0.45</v>
      </c>
      <c r="O40" s="68"/>
      <c r="P40" s="3"/>
      <c r="Q40" s="27"/>
      <c r="R40" s="28">
        <f t="shared" si="9"/>
        <v>0</v>
      </c>
      <c r="S40" s="28">
        <f t="shared" si="5"/>
        <v>1.29</v>
      </c>
      <c r="T40" s="28">
        <f t="shared" si="6"/>
        <v>10.32</v>
      </c>
      <c r="U40" s="43">
        <f t="shared" si="7"/>
        <v>0</v>
      </c>
      <c r="V40" s="43">
        <f t="shared" si="8"/>
        <v>1</v>
      </c>
      <c r="W40" s="42"/>
      <c r="X40" s="67"/>
      <c r="Y40" s="173"/>
      <c r="Z40" s="173"/>
      <c r="AA40" s="173"/>
      <c r="AB40" s="173"/>
    </row>
    <row r="41" spans="1:28">
      <c r="A41" s="167"/>
      <c r="B41" s="1" t="s">
        <v>187</v>
      </c>
      <c r="C41" s="256" t="s">
        <v>188</v>
      </c>
      <c r="D41" s="421">
        <v>1500</v>
      </c>
      <c r="E41" s="166">
        <v>8</v>
      </c>
      <c r="F41" s="29">
        <v>2.42</v>
      </c>
      <c r="G41" s="52">
        <f t="shared" si="1"/>
        <v>3.44</v>
      </c>
      <c r="H41" s="53">
        <f t="shared" si="2"/>
        <v>27.52</v>
      </c>
      <c r="I41" s="56"/>
      <c r="J41" s="200">
        <f t="shared" si="0"/>
        <v>8</v>
      </c>
      <c r="K41" s="52">
        <f t="shared" si="3"/>
        <v>1.89</v>
      </c>
      <c r="L41" s="52">
        <f t="shared" si="4"/>
        <v>15.12</v>
      </c>
      <c r="M41" s="252" t="s">
        <v>113</v>
      </c>
      <c r="N41" s="30">
        <v>0.45</v>
      </c>
      <c r="O41" s="68"/>
      <c r="P41" s="1"/>
      <c r="Q41" s="29"/>
      <c r="R41" s="54">
        <f t="shared" si="9"/>
        <v>0</v>
      </c>
      <c r="S41" s="77">
        <f t="shared" si="5"/>
        <v>1.89</v>
      </c>
      <c r="T41" s="77">
        <f t="shared" si="6"/>
        <v>15.12</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t="s">
        <v>189</v>
      </c>
      <c r="D43" s="421">
        <v>4000</v>
      </c>
      <c r="E43" s="166">
        <v>2</v>
      </c>
      <c r="F43" s="29">
        <v>300</v>
      </c>
      <c r="G43" s="52">
        <f t="shared" si="1"/>
        <v>426</v>
      </c>
      <c r="H43" s="53">
        <f t="shared" si="2"/>
        <v>852</v>
      </c>
      <c r="I43" s="56"/>
      <c r="J43" s="200">
        <f t="shared" si="0"/>
        <v>2</v>
      </c>
      <c r="K43" s="52">
        <f t="shared" si="3"/>
        <v>234.3</v>
      </c>
      <c r="L43" s="52">
        <f t="shared" si="4"/>
        <v>468.6</v>
      </c>
      <c r="M43" s="252" t="s">
        <v>113</v>
      </c>
      <c r="N43" s="30">
        <v>0.45</v>
      </c>
      <c r="O43" s="68"/>
      <c r="P43" s="1"/>
      <c r="Q43" s="29"/>
      <c r="R43" s="54">
        <f t="shared" si="9"/>
        <v>0</v>
      </c>
      <c r="S43" s="77">
        <f t="shared" si="5"/>
        <v>234.3</v>
      </c>
      <c r="T43" s="77">
        <f t="shared" si="6"/>
        <v>468.6</v>
      </c>
      <c r="U43" s="55">
        <f t="shared" si="7"/>
        <v>0</v>
      </c>
      <c r="V43" s="55">
        <f t="shared" si="8"/>
        <v>1</v>
      </c>
      <c r="W43" s="42"/>
      <c r="X43" s="67"/>
      <c r="Y43" s="173"/>
      <c r="Z43" s="173"/>
      <c r="AA43" s="173"/>
      <c r="AB43" s="173"/>
    </row>
    <row r="44" spans="1:28">
      <c r="A44" s="167"/>
      <c r="B44" s="2"/>
      <c r="C44" s="416" t="s">
        <v>190</v>
      </c>
      <c r="D44" s="419">
        <v>4000</v>
      </c>
      <c r="E44" s="165">
        <v>2</v>
      </c>
      <c r="F44" s="22">
        <v>155.97999999999999</v>
      </c>
      <c r="G44" s="23">
        <f t="shared" si="1"/>
        <v>221.49</v>
      </c>
      <c r="H44" s="24">
        <f t="shared" si="2"/>
        <v>442.98</v>
      </c>
      <c r="I44" s="56"/>
      <c r="J44" s="201">
        <f t="shared" si="0"/>
        <v>2</v>
      </c>
      <c r="K44" s="23">
        <f t="shared" si="3"/>
        <v>121.82</v>
      </c>
      <c r="L44" s="23">
        <f t="shared" si="4"/>
        <v>243.64</v>
      </c>
      <c r="M44" s="22" t="s">
        <v>113</v>
      </c>
      <c r="N44" s="26">
        <v>0.45</v>
      </c>
      <c r="O44" s="68"/>
      <c r="P44" s="3"/>
      <c r="Q44" s="27"/>
      <c r="R44" s="28">
        <f t="shared" si="9"/>
        <v>0</v>
      </c>
      <c r="S44" s="28">
        <f t="shared" si="5"/>
        <v>121.82</v>
      </c>
      <c r="T44" s="28">
        <f t="shared" si="6"/>
        <v>243.64</v>
      </c>
      <c r="U44" s="43">
        <f t="shared" si="7"/>
        <v>0</v>
      </c>
      <c r="V44" s="43">
        <f t="shared" si="8"/>
        <v>1</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415"/>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88</v>
      </c>
      <c r="F49" s="190">
        <f>SUM(F18:F48)</f>
        <v>16840.55</v>
      </c>
      <c r="G49" s="191">
        <f>SUM(G18:G48)</f>
        <v>23913.590000000004</v>
      </c>
      <c r="H49" s="192">
        <f>SUM(H18:H48)</f>
        <v>27679.070000000007</v>
      </c>
      <c r="I49" s="193"/>
      <c r="J49" s="194">
        <f>SUM(J18:J48)</f>
        <v>88</v>
      </c>
      <c r="K49" s="191">
        <f>SUM(K18:K48)</f>
        <v>13152.49</v>
      </c>
      <c r="L49" s="192">
        <f>SUM(L18:L48)</f>
        <v>15223.479999999998</v>
      </c>
      <c r="M49" s="192"/>
      <c r="N49" s="192"/>
      <c r="O49" s="195"/>
      <c r="P49" s="188"/>
      <c r="Q49" s="191">
        <f>SUM(Q18:Q48)</f>
        <v>0</v>
      </c>
      <c r="R49" s="191">
        <f>SUM(R18:R48)</f>
        <v>0</v>
      </c>
      <c r="S49" s="192">
        <f>SUM(S18:S48)</f>
        <v>13152.49</v>
      </c>
      <c r="T49" s="192">
        <f>SUM(T18:T48)</f>
        <v>15223.479999999998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phoneticPr fontId="37" type="noConversion"/>
  <conditionalFormatting sqref="U9:U10">
    <cfRule type="expression" dxfId="596" priority="3" stopIfTrue="1">
      <formula>$U$9&gt;100%</formula>
    </cfRule>
    <cfRule type="expression" dxfId="595" priority="4">
      <formula>$U$9&lt;50%</formula>
    </cfRule>
  </conditionalFormatting>
  <conditionalFormatting sqref="V9:V10">
    <cfRule type="expression" dxfId="594" priority="1">
      <formula>$V$9&lt;50%</formula>
    </cfRule>
    <cfRule type="expression" dxfId="593" priority="2">
      <formula>$V$9&gt;50%</formula>
    </cfRule>
  </conditionalFormatting>
  <dataValidations count="5">
    <dataValidation type="list" allowBlank="1" showInputMessage="1" showErrorMessage="1" sqref="M18:M48" xr:uid="{CD0EC3A3-CC74-485A-8838-4032401BC661}">
      <formula1>$Y$31:$Y$32</formula1>
    </dataValidation>
    <dataValidation type="list" showInputMessage="1" showErrorMessage="1" sqref="D45:D48 D42 D18:D33 D37" xr:uid="{D4BED370-2A4C-4E29-BACF-C62DF2726C82}">
      <formula1>$Z$18:$Z$29</formula1>
    </dataValidation>
    <dataValidation type="list" allowBlank="1" showInputMessage="1" showErrorMessage="1" sqref="I13" xr:uid="{760CDB7D-6AEF-4F37-B3C4-A808BA3E44D7}">
      <formula1>$K$9:$K$9</formula1>
    </dataValidation>
    <dataValidation type="list" allowBlank="1" showInputMessage="1" showErrorMessage="1" sqref="H13" xr:uid="{C5E6F118-002C-435A-8090-4D98E586D543}">
      <formula1>$Y$13:$Y$14</formula1>
    </dataValidation>
    <dataValidation type="list" allowBlank="1" showInputMessage="1" showErrorMessage="1" sqref="F17 K17 Q17 Q14" xr:uid="{4109C032-9412-42E3-9D7D-D66EF83FFBF8}">
      <formula1>$Y$11:$Y$12</formula1>
    </dataValidation>
  </dataValidations>
  <printOptions verticalCentered="1"/>
  <pageMargins left="0.2" right="0.2" top="0.25" bottom="0.25" header="0.05" footer="0.05"/>
  <pageSetup scale="3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A740-BA4B-4813-8C73-22221450DB52}">
  <sheetPr>
    <pageSetUpPr fitToPage="1"/>
  </sheetPr>
  <dimension ref="A1:AB51"/>
  <sheetViews>
    <sheetView topLeftCell="A29" zoomScale="85" zoomScaleNormal="85" workbookViewId="0">
      <selection activeCell="B48" sqref="B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204</v>
      </c>
      <c r="G2" s="545"/>
      <c r="H2" s="541" t="s">
        <v>36</v>
      </c>
      <c r="I2" s="542"/>
      <c r="J2" s="543"/>
      <c r="K2" s="48"/>
      <c r="L2" s="526" t="s">
        <v>37</v>
      </c>
      <c r="M2" s="527"/>
      <c r="N2" s="528"/>
      <c r="O2" s="240"/>
      <c r="P2" s="439">
        <f>H49</f>
        <v>35855.130000000005</v>
      </c>
      <c r="Q2" s="439"/>
      <c r="R2" s="440"/>
      <c r="S2" s="506" t="s">
        <v>38</v>
      </c>
      <c r="T2" s="507"/>
      <c r="U2" s="469"/>
      <c r="V2" s="470"/>
      <c r="W2" s="49"/>
      <c r="X2" s="174"/>
      <c r="Y2" s="172"/>
      <c r="Z2" s="173"/>
      <c r="AA2" s="173"/>
      <c r="AB2" s="173"/>
    </row>
    <row r="3" spans="1:28" ht="15" customHeight="1">
      <c r="A3" s="167"/>
      <c r="B3" s="229" t="s">
        <v>39</v>
      </c>
      <c r="C3" s="19"/>
      <c r="D3" s="535" t="s">
        <v>40</v>
      </c>
      <c r="E3" s="537"/>
      <c r="F3" s="538">
        <v>2011</v>
      </c>
      <c r="G3" s="539"/>
      <c r="H3" s="535" t="s">
        <v>41</v>
      </c>
      <c r="I3" s="536"/>
      <c r="J3" s="537"/>
      <c r="K3" s="46"/>
      <c r="L3" s="529" t="s">
        <v>42</v>
      </c>
      <c r="M3" s="530"/>
      <c r="N3" s="531"/>
      <c r="O3" s="240"/>
      <c r="P3" s="441">
        <f>L49</f>
        <v>19720.34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16134.790000000005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205</v>
      </c>
      <c r="G5" s="539"/>
      <c r="H5" s="535" t="s">
        <v>52</v>
      </c>
      <c r="I5" s="536"/>
      <c r="J5" s="537"/>
      <c r="K5" s="46"/>
      <c r="L5" s="532" t="s">
        <v>53</v>
      </c>
      <c r="M5" s="533"/>
      <c r="N5" s="534"/>
      <c r="O5" s="240"/>
      <c r="P5" s="518">
        <f>IFERROR((P2-P3)/P2,"")</f>
        <v>0.44999948403478113</v>
      </c>
      <c r="Q5" s="518"/>
      <c r="R5" s="519"/>
      <c r="S5" s="452" t="s">
        <v>54</v>
      </c>
      <c r="T5" s="454"/>
      <c r="U5" s="511"/>
      <c r="V5" s="512"/>
      <c r="W5" s="31"/>
      <c r="X5" s="167"/>
      <c r="Y5" s="175"/>
      <c r="Z5" s="173"/>
      <c r="AA5" s="173"/>
      <c r="AB5" s="173"/>
    </row>
    <row r="6" spans="1:28" ht="15" customHeight="1">
      <c r="A6" s="167"/>
      <c r="B6" s="230" t="s">
        <v>55</v>
      </c>
      <c r="C6" s="44"/>
      <c r="D6" s="535" t="s">
        <v>56</v>
      </c>
      <c r="E6" s="537"/>
      <c r="F6" s="538" t="s">
        <v>206</v>
      </c>
      <c r="G6" s="539"/>
      <c r="H6" s="535" t="s">
        <v>58</v>
      </c>
      <c r="I6" s="536"/>
      <c r="J6" s="537"/>
      <c r="K6" s="46"/>
      <c r="L6" s="513" t="s">
        <v>59</v>
      </c>
      <c r="M6" s="514"/>
      <c r="N6" s="515"/>
      <c r="O6" s="240"/>
      <c r="P6" s="516">
        <f>T49</f>
        <v>19720.34</v>
      </c>
      <c r="Q6" s="516"/>
      <c r="R6" s="517"/>
      <c r="S6" s="452" t="s">
        <v>60</v>
      </c>
      <c r="T6" s="454"/>
      <c r="U6" s="511"/>
      <c r="V6" s="512"/>
      <c r="W6" s="32"/>
      <c r="X6" s="64"/>
      <c r="Y6" s="65"/>
      <c r="Z6" s="173"/>
      <c r="AA6" s="173"/>
      <c r="AB6" s="173"/>
    </row>
    <row r="7" spans="1:28" ht="15" customHeight="1">
      <c r="A7" s="167"/>
      <c r="B7" s="230" t="s">
        <v>61</v>
      </c>
      <c r="C7" s="45"/>
      <c r="D7" s="535" t="s">
        <v>62</v>
      </c>
      <c r="E7" s="537"/>
      <c r="F7" s="538" t="s">
        <v>207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19720.34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208</v>
      </c>
      <c r="C18" s="257" t="s">
        <v>112</v>
      </c>
      <c r="D18" s="264">
        <v>250</v>
      </c>
      <c r="E18" s="165">
        <v>1</v>
      </c>
      <c r="F18" s="22">
        <v>37.21</v>
      </c>
      <c r="G18" s="23">
        <f>ROUND(IF($F$17="USD $", F18*$E$15,F18*$D$15),2)</f>
        <v>52.84</v>
      </c>
      <c r="H18" s="24">
        <f>ROUND(IF($H$17=$G$17,E18*G18,E18*F18),2)</f>
        <v>52.84</v>
      </c>
      <c r="I18" s="25"/>
      <c r="J18" s="201">
        <f t="shared" ref="J18:J48" si="0">E18</f>
        <v>1</v>
      </c>
      <c r="K18" s="23">
        <f>IFERROR(IF(M18="OEM DISC %",ROUND(IF($K$17=$F$17,F18*(1-N18),G18*(1-N18)),2),IF(M18="MARKUP %",ROUND(R18/J18*(1+N18),2))),0)</f>
        <v>29.06</v>
      </c>
      <c r="L18" s="23">
        <f>ROUND((J18*K18),2)</f>
        <v>29.06</v>
      </c>
      <c r="M18" s="22" t="s">
        <v>113</v>
      </c>
      <c r="N18" s="50">
        <v>0.45</v>
      </c>
      <c r="O18" s="68"/>
      <c r="P18" s="2"/>
      <c r="Q18" s="27"/>
      <c r="R18" s="28">
        <f>ROUND(IF($R$17=$Q$17,Q18,IF($R$17="USD $",Q18*$D$15,Q18*$E$15))*E18,2)</f>
        <v>0</v>
      </c>
      <c r="S18" s="28">
        <f>IFERROR(ROUND(T18/E18,2),0)</f>
        <v>29.06</v>
      </c>
      <c r="T18" s="28">
        <f>ROUND(L18-R18,2)</f>
        <v>29.06</v>
      </c>
      <c r="U18" s="43">
        <f>IFERROR(((K18-(R18/J18))/(R18/J18)),0)</f>
        <v>0</v>
      </c>
      <c r="V18" s="43">
        <f>IFERROR(((K18-(R18/J18))/K18),0)</f>
        <v>1</v>
      </c>
      <c r="W18" s="41"/>
      <c r="X18" s="67"/>
      <c r="Y18" s="173"/>
      <c r="Z18" s="173">
        <v>250</v>
      </c>
      <c r="AA18" s="183"/>
      <c r="AB18" s="184"/>
    </row>
    <row r="19" spans="1:28">
      <c r="A19" s="167"/>
      <c r="B19" s="1" t="s">
        <v>209</v>
      </c>
      <c r="C19" s="258" t="s">
        <v>210</v>
      </c>
      <c r="D19" s="265">
        <v>500</v>
      </c>
      <c r="E19" s="266">
        <v>1</v>
      </c>
      <c r="F19" s="267">
        <v>47.54</v>
      </c>
      <c r="G19" s="52">
        <f t="shared" ref="G19:G48" si="1">ROUND(IF($F$17="USD $", F19*$E$15,F19*$D$15),2)</f>
        <v>67.510000000000005</v>
      </c>
      <c r="H19" s="53">
        <f t="shared" ref="H19:H48" si="2">ROUND(IF($H$17=$G$17,E19*G19,E19*F19),2)</f>
        <v>67.510000000000005</v>
      </c>
      <c r="I19" s="56"/>
      <c r="J19" s="200">
        <f t="shared" si="0"/>
        <v>1</v>
      </c>
      <c r="K19" s="52">
        <f t="shared" ref="K19:K48" si="3">IFERROR(IF(M19="OEM DISC %",ROUND(IF($K$17=$F$17,F19*(1-N19),G19*(1-N19)),2),IF(M19="MARKUP %",ROUND(R19/J19*(1+N19),2))),0)</f>
        <v>37.130000000000003</v>
      </c>
      <c r="L19" s="52">
        <f t="shared" ref="L19:L48" si="4">ROUND((J19*K19),2)</f>
        <v>37.130000000000003</v>
      </c>
      <c r="M19" s="252" t="s">
        <v>113</v>
      </c>
      <c r="N19" s="30">
        <v>0.45</v>
      </c>
      <c r="O19" s="68"/>
      <c r="P19" s="1"/>
      <c r="Q19" s="29"/>
      <c r="R19" s="54">
        <f>ROUND(IF($R$17=$Q$17,Q19,IF($R$17="USD $",Q19*$D$15,Q19*$E$15))*E19,2)</f>
        <v>0</v>
      </c>
      <c r="S19" s="77">
        <f t="shared" ref="S19:S48" si="5">IFERROR(ROUND(T19/E19,2),0)</f>
        <v>37.130000000000003</v>
      </c>
      <c r="T19" s="77">
        <f t="shared" ref="T19:T48" si="6">ROUND(L19-R19,2)</f>
        <v>37.130000000000003</v>
      </c>
      <c r="U19" s="55">
        <f t="shared" ref="U19:U48" si="7">IFERROR(((K19-(R19/J19))/(R19/J19)),0)</f>
        <v>0</v>
      </c>
      <c r="V19" s="55">
        <f t="shared" ref="V19:V48" si="8">IFERROR(((K19-(R19/J19))/K19),0)</f>
        <v>1</v>
      </c>
      <c r="W19" s="42"/>
      <c r="X19" s="67"/>
      <c r="Y19" s="173" t="s">
        <v>116</v>
      </c>
      <c r="Z19" s="173">
        <v>500</v>
      </c>
      <c r="AA19" s="173"/>
      <c r="AB19" s="173"/>
    </row>
    <row r="20" spans="1:28">
      <c r="A20" s="167"/>
      <c r="B20" s="2" t="s">
        <v>211</v>
      </c>
      <c r="C20" s="255" t="s">
        <v>115</v>
      </c>
      <c r="D20" s="250">
        <v>250</v>
      </c>
      <c r="E20" s="165">
        <v>2</v>
      </c>
      <c r="F20" s="22">
        <v>86.75</v>
      </c>
      <c r="G20" s="23">
        <f t="shared" si="1"/>
        <v>123.19</v>
      </c>
      <c r="H20" s="24">
        <f t="shared" si="2"/>
        <v>246.38</v>
      </c>
      <c r="I20" s="56"/>
      <c r="J20" s="201">
        <f t="shared" si="0"/>
        <v>2</v>
      </c>
      <c r="K20" s="23">
        <f t="shared" si="3"/>
        <v>67.75</v>
      </c>
      <c r="L20" s="23">
        <f t="shared" si="4"/>
        <v>135.5</v>
      </c>
      <c r="M20" s="22" t="s">
        <v>113</v>
      </c>
      <c r="N20" s="26">
        <v>0.45</v>
      </c>
      <c r="O20" s="68"/>
      <c r="P20" s="3"/>
      <c r="Q20" s="27"/>
      <c r="R20" s="28">
        <f t="shared" ref="R20:R48" si="9">ROUND(IF($R$17=$Q$17,Q20,IF($R$17="USD $",Q20*$D$15,Q20*$E$15))*E20,2)</f>
        <v>0</v>
      </c>
      <c r="S20" s="28">
        <f t="shared" si="5"/>
        <v>67.75</v>
      </c>
      <c r="T20" s="28">
        <f t="shared" si="6"/>
        <v>135.5</v>
      </c>
      <c r="U20" s="43">
        <f t="shared" si="7"/>
        <v>0</v>
      </c>
      <c r="V20" s="43">
        <f t="shared" si="8"/>
        <v>1</v>
      </c>
      <c r="W20" s="41"/>
      <c r="X20" s="67"/>
      <c r="Y20" s="173" t="s">
        <v>119</v>
      </c>
      <c r="Z20" s="173">
        <v>750</v>
      </c>
      <c r="AA20" s="173"/>
      <c r="AB20" s="173"/>
    </row>
    <row r="21" spans="1:28">
      <c r="A21" s="167"/>
      <c r="B21" s="1" t="s">
        <v>212</v>
      </c>
      <c r="C21" s="258" t="s">
        <v>124</v>
      </c>
      <c r="D21" s="265">
        <v>500</v>
      </c>
      <c r="E21" s="266">
        <v>1</v>
      </c>
      <c r="F21" s="267">
        <v>155.71</v>
      </c>
      <c r="G21" s="52">
        <f t="shared" si="1"/>
        <v>221.11</v>
      </c>
      <c r="H21" s="53">
        <f t="shared" si="2"/>
        <v>221.11</v>
      </c>
      <c r="I21" s="56"/>
      <c r="J21" s="200">
        <f t="shared" si="0"/>
        <v>1</v>
      </c>
      <c r="K21" s="52">
        <f t="shared" si="3"/>
        <v>121.61</v>
      </c>
      <c r="L21" s="52">
        <f t="shared" si="4"/>
        <v>121.61</v>
      </c>
      <c r="M21" s="252" t="s">
        <v>113</v>
      </c>
      <c r="N21" s="30">
        <v>0.45</v>
      </c>
      <c r="O21" s="68"/>
      <c r="P21" s="1"/>
      <c r="Q21" s="29"/>
      <c r="R21" s="54">
        <f t="shared" si="9"/>
        <v>0</v>
      </c>
      <c r="S21" s="77">
        <f t="shared" si="5"/>
        <v>121.61</v>
      </c>
      <c r="T21" s="77">
        <f t="shared" si="6"/>
        <v>121.61</v>
      </c>
      <c r="U21" s="55">
        <f t="shared" si="7"/>
        <v>0</v>
      </c>
      <c r="V21" s="55">
        <f t="shared" si="8"/>
        <v>1</v>
      </c>
      <c r="W21" s="42"/>
      <c r="X21" s="67"/>
      <c r="Y21" s="173" t="s">
        <v>122</v>
      </c>
      <c r="Z21" s="173">
        <v>1000</v>
      </c>
      <c r="AA21" s="173"/>
      <c r="AB21" s="173"/>
    </row>
    <row r="22" spans="1:28">
      <c r="A22" s="167"/>
      <c r="B22" s="2" t="s">
        <v>213</v>
      </c>
      <c r="C22" s="255" t="s">
        <v>124</v>
      </c>
      <c r="D22" s="250">
        <v>500</v>
      </c>
      <c r="E22" s="165">
        <v>1</v>
      </c>
      <c r="F22" s="22">
        <v>1234.83</v>
      </c>
      <c r="G22" s="23">
        <f t="shared" si="1"/>
        <v>1753.46</v>
      </c>
      <c r="H22" s="24">
        <f t="shared" si="2"/>
        <v>1753.46</v>
      </c>
      <c r="I22" s="56"/>
      <c r="J22" s="201">
        <f t="shared" si="0"/>
        <v>1</v>
      </c>
      <c r="K22" s="23">
        <f t="shared" si="3"/>
        <v>964.4</v>
      </c>
      <c r="L22" s="23">
        <f t="shared" si="4"/>
        <v>964.4</v>
      </c>
      <c r="M22" s="22" t="s">
        <v>113</v>
      </c>
      <c r="N22" s="26">
        <v>0.45</v>
      </c>
      <c r="O22" s="68"/>
      <c r="P22" s="3"/>
      <c r="Q22" s="27"/>
      <c r="R22" s="28">
        <f t="shared" si="9"/>
        <v>0</v>
      </c>
      <c r="S22" s="28">
        <f t="shared" si="5"/>
        <v>964.4</v>
      </c>
      <c r="T22" s="28">
        <f t="shared" si="6"/>
        <v>964.4</v>
      </c>
      <c r="U22" s="43">
        <f t="shared" si="7"/>
        <v>0</v>
      </c>
      <c r="V22" s="43">
        <f t="shared" si="8"/>
        <v>1</v>
      </c>
      <c r="W22" s="41"/>
      <c r="X22" s="67"/>
      <c r="Y22" s="173" t="s">
        <v>46</v>
      </c>
      <c r="Z22" s="173">
        <v>1200</v>
      </c>
      <c r="AA22" s="173"/>
      <c r="AB22" s="173"/>
    </row>
    <row r="23" spans="1:28">
      <c r="A23" s="167"/>
      <c r="B23" s="1" t="s">
        <v>214</v>
      </c>
      <c r="C23" s="258" t="s">
        <v>215</v>
      </c>
      <c r="D23" s="265">
        <v>500</v>
      </c>
      <c r="E23" s="266">
        <v>1</v>
      </c>
      <c r="F23" s="267">
        <v>192.49</v>
      </c>
      <c r="G23" s="52">
        <f t="shared" si="1"/>
        <v>273.33999999999997</v>
      </c>
      <c r="H23" s="53">
        <f t="shared" si="2"/>
        <v>273.33999999999997</v>
      </c>
      <c r="I23" s="56"/>
      <c r="J23" s="200">
        <f t="shared" si="0"/>
        <v>1</v>
      </c>
      <c r="K23" s="52">
        <f t="shared" si="3"/>
        <v>150.34</v>
      </c>
      <c r="L23" s="52">
        <f t="shared" si="4"/>
        <v>150.34</v>
      </c>
      <c r="M23" s="252" t="s">
        <v>113</v>
      </c>
      <c r="N23" s="30">
        <v>0.45</v>
      </c>
      <c r="O23" s="68"/>
      <c r="P23" s="1"/>
      <c r="Q23" s="29"/>
      <c r="R23" s="54">
        <f t="shared" si="9"/>
        <v>0</v>
      </c>
      <c r="S23" s="77">
        <f t="shared" si="5"/>
        <v>150.34</v>
      </c>
      <c r="T23" s="77">
        <f t="shared" si="6"/>
        <v>150.34</v>
      </c>
      <c r="U23" s="55">
        <f t="shared" si="7"/>
        <v>0</v>
      </c>
      <c r="V23" s="55">
        <f t="shared" si="8"/>
        <v>1</v>
      </c>
      <c r="W23" s="42"/>
      <c r="X23" s="67"/>
      <c r="Y23" s="173" t="s">
        <v>127</v>
      </c>
      <c r="Z23" s="173">
        <v>2000</v>
      </c>
      <c r="AA23" s="173"/>
      <c r="AB23" s="173"/>
    </row>
    <row r="24" spans="1:28">
      <c r="A24" s="167"/>
      <c r="B24" s="2" t="s">
        <v>216</v>
      </c>
      <c r="C24" s="255" t="s">
        <v>217</v>
      </c>
      <c r="D24" s="250">
        <v>250</v>
      </c>
      <c r="E24" s="165">
        <v>1</v>
      </c>
      <c r="F24" s="22">
        <v>133.9</v>
      </c>
      <c r="G24" s="23">
        <f t="shared" si="1"/>
        <v>190.14</v>
      </c>
      <c r="H24" s="24">
        <f t="shared" si="2"/>
        <v>190.14</v>
      </c>
      <c r="I24" s="56"/>
      <c r="J24" s="201">
        <f t="shared" si="0"/>
        <v>1</v>
      </c>
      <c r="K24" s="23">
        <f t="shared" si="3"/>
        <v>104.58</v>
      </c>
      <c r="L24" s="23">
        <f t="shared" si="4"/>
        <v>104.58</v>
      </c>
      <c r="M24" s="22" t="s">
        <v>113</v>
      </c>
      <c r="N24" s="26">
        <v>0.45</v>
      </c>
      <c r="O24" s="68"/>
      <c r="P24" s="3"/>
      <c r="Q24" s="27"/>
      <c r="R24" s="28">
        <f t="shared" si="9"/>
        <v>0</v>
      </c>
      <c r="S24" s="28">
        <f t="shared" si="5"/>
        <v>104.58</v>
      </c>
      <c r="T24" s="28">
        <f t="shared" si="6"/>
        <v>104.58</v>
      </c>
      <c r="U24" s="43">
        <f t="shared" si="7"/>
        <v>0</v>
      </c>
      <c r="V24" s="43">
        <f t="shared" si="8"/>
        <v>1</v>
      </c>
      <c r="W24" s="41"/>
      <c r="X24" s="67"/>
      <c r="Y24" s="173" t="s">
        <v>130</v>
      </c>
      <c r="Z24" s="173">
        <v>4000</v>
      </c>
      <c r="AA24" s="173"/>
      <c r="AB24" s="173"/>
    </row>
    <row r="25" spans="1:28">
      <c r="A25" s="167"/>
      <c r="B25" s="1" t="s">
        <v>218</v>
      </c>
      <c r="C25" s="258" t="s">
        <v>132</v>
      </c>
      <c r="D25" s="265">
        <v>250</v>
      </c>
      <c r="E25" s="266">
        <v>1</v>
      </c>
      <c r="F25" s="267">
        <v>29.17</v>
      </c>
      <c r="G25" s="52">
        <f t="shared" si="1"/>
        <v>41.42</v>
      </c>
      <c r="H25" s="53">
        <f t="shared" si="2"/>
        <v>41.42</v>
      </c>
      <c r="I25" s="56"/>
      <c r="J25" s="200">
        <f t="shared" si="0"/>
        <v>1</v>
      </c>
      <c r="K25" s="52">
        <f t="shared" si="3"/>
        <v>22.78</v>
      </c>
      <c r="L25" s="52">
        <f t="shared" si="4"/>
        <v>22.78</v>
      </c>
      <c r="M25" s="252" t="s">
        <v>113</v>
      </c>
      <c r="N25" s="30">
        <v>0.45</v>
      </c>
      <c r="O25" s="68"/>
      <c r="P25" s="1"/>
      <c r="Q25" s="29"/>
      <c r="R25" s="54">
        <f t="shared" si="9"/>
        <v>0</v>
      </c>
      <c r="S25" s="77">
        <f t="shared" si="5"/>
        <v>22.78</v>
      </c>
      <c r="T25" s="77">
        <f t="shared" si="6"/>
        <v>22.78</v>
      </c>
      <c r="U25" s="55">
        <f t="shared" si="7"/>
        <v>0</v>
      </c>
      <c r="V25" s="55">
        <f t="shared" si="8"/>
        <v>1</v>
      </c>
      <c r="W25" s="42"/>
      <c r="X25" s="67"/>
      <c r="Y25" s="173" t="s">
        <v>133</v>
      </c>
      <c r="Z25" s="173">
        <v>6000</v>
      </c>
      <c r="AA25" s="173"/>
      <c r="AB25" s="173"/>
    </row>
    <row r="26" spans="1:28">
      <c r="A26" s="167"/>
      <c r="B26" s="2" t="s">
        <v>219</v>
      </c>
      <c r="C26" s="255" t="s">
        <v>132</v>
      </c>
      <c r="D26" s="250">
        <v>250</v>
      </c>
      <c r="E26" s="165">
        <v>1</v>
      </c>
      <c r="F26" s="22">
        <v>27.44</v>
      </c>
      <c r="G26" s="23">
        <f t="shared" si="1"/>
        <v>38.96</v>
      </c>
      <c r="H26" s="24">
        <f t="shared" si="2"/>
        <v>38.96</v>
      </c>
      <c r="I26" s="56"/>
      <c r="J26" s="201">
        <f t="shared" si="0"/>
        <v>1</v>
      </c>
      <c r="K26" s="23">
        <f t="shared" si="3"/>
        <v>21.43</v>
      </c>
      <c r="L26" s="23">
        <f t="shared" si="4"/>
        <v>21.43</v>
      </c>
      <c r="M26" s="22" t="s">
        <v>113</v>
      </c>
      <c r="N26" s="26">
        <v>0.45</v>
      </c>
      <c r="O26" s="68"/>
      <c r="P26" s="3"/>
      <c r="Q26" s="27"/>
      <c r="R26" s="28">
        <f t="shared" si="9"/>
        <v>0</v>
      </c>
      <c r="S26" s="28">
        <f t="shared" si="5"/>
        <v>21.43</v>
      </c>
      <c r="T26" s="28">
        <f t="shared" si="6"/>
        <v>21.43</v>
      </c>
      <c r="U26" s="43">
        <f t="shared" si="7"/>
        <v>0</v>
      </c>
      <c r="V26" s="43">
        <f t="shared" si="8"/>
        <v>1</v>
      </c>
      <c r="W26" s="41"/>
      <c r="X26" s="67"/>
      <c r="Y26" s="173" t="s">
        <v>134</v>
      </c>
      <c r="Z26" s="173">
        <v>8000</v>
      </c>
      <c r="AA26" s="173"/>
      <c r="AB26" s="173"/>
    </row>
    <row r="27" spans="1:28">
      <c r="A27" s="167"/>
      <c r="B27" s="1"/>
      <c r="C27" s="258"/>
      <c r="D27" s="265"/>
      <c r="E27" s="266"/>
      <c r="F27" s="267"/>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220</v>
      </c>
      <c r="C28" s="255" t="s">
        <v>221</v>
      </c>
      <c r="D28" s="250">
        <v>10000</v>
      </c>
      <c r="E28" s="165">
        <v>1</v>
      </c>
      <c r="F28" s="22"/>
      <c r="G28" s="23">
        <f t="shared" si="1"/>
        <v>0</v>
      </c>
      <c r="H28" s="24">
        <f t="shared" si="2"/>
        <v>0</v>
      </c>
      <c r="I28" s="56"/>
      <c r="J28" s="201">
        <f t="shared" si="0"/>
        <v>1</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c r="D29" s="265"/>
      <c r="E29" s="266"/>
      <c r="F29" s="267"/>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222</v>
      </c>
      <c r="C30" s="255" t="s">
        <v>200</v>
      </c>
      <c r="D30" s="250" t="s">
        <v>140</v>
      </c>
      <c r="E30" s="165">
        <v>1</v>
      </c>
      <c r="F30" s="22">
        <v>1702.51</v>
      </c>
      <c r="G30" s="23">
        <f>ROUND(IF($F$17="USD $", F30*$E$15,F30*$D$15),2)</f>
        <v>2417.56</v>
      </c>
      <c r="H30" s="24">
        <f>ROUND(IF($H$17=$G$17,E30*G30,E30*F30),2)</f>
        <v>2417.56</v>
      </c>
      <c r="I30" s="56"/>
      <c r="J30" s="201">
        <f t="shared" si="0"/>
        <v>1</v>
      </c>
      <c r="K30" s="23">
        <f>IFERROR(IF(M30="OEM DISC %",ROUND(IF($K$17=$F$17,F30*(1-N30),G30*(1-N30)),2),IF(M30="MARKUP %",ROUND(R30/J30*(1+N30),2))),0)</f>
        <v>1329.66</v>
      </c>
      <c r="L30" s="23">
        <f t="shared" si="4"/>
        <v>1329.66</v>
      </c>
      <c r="M30" s="22" t="s">
        <v>113</v>
      </c>
      <c r="N30" s="26">
        <v>0.45</v>
      </c>
      <c r="O30" s="68"/>
      <c r="P30" s="3"/>
      <c r="Q30" s="27"/>
      <c r="R30" s="28">
        <f t="shared" si="9"/>
        <v>0</v>
      </c>
      <c r="S30" s="28">
        <f t="shared" si="5"/>
        <v>1329.66</v>
      </c>
      <c r="T30" s="28">
        <f t="shared" si="6"/>
        <v>1329.66</v>
      </c>
      <c r="U30" s="43">
        <f t="shared" si="7"/>
        <v>0</v>
      </c>
      <c r="V30" s="43">
        <f t="shared" si="8"/>
        <v>1</v>
      </c>
      <c r="W30" s="41"/>
      <c r="X30" s="67"/>
      <c r="Y30" s="173"/>
      <c r="Z30" s="173"/>
      <c r="AA30" s="173"/>
      <c r="AB30" s="173"/>
    </row>
    <row r="31" spans="1:28">
      <c r="A31" s="167"/>
      <c r="B31" s="1" t="s">
        <v>223</v>
      </c>
      <c r="C31" s="258" t="s">
        <v>142</v>
      </c>
      <c r="D31" s="265" t="s">
        <v>140</v>
      </c>
      <c r="E31" s="266">
        <v>2</v>
      </c>
      <c r="F31" s="267">
        <v>366.44</v>
      </c>
      <c r="G31" s="52">
        <f>ROUND(IF($F$17="USD $", F31*$E$15,F31*$D$15),2)</f>
        <v>520.34</v>
      </c>
      <c r="H31" s="53">
        <f>ROUND(IF($H$17=$G$17,E31*G31,E31*F31),2)</f>
        <v>1040.68</v>
      </c>
      <c r="I31" s="56"/>
      <c r="J31" s="200">
        <f t="shared" si="0"/>
        <v>2</v>
      </c>
      <c r="K31" s="52">
        <f>IFERROR(IF(M31="OEM DISC %",ROUND(IF($K$17=$F$17,F31*(1-N31),G31*(1-N31)),2),IF(M31="MARKUP %",ROUND(R31/J31*(1+N31),2))),0)</f>
        <v>286.19</v>
      </c>
      <c r="L31" s="52">
        <f t="shared" si="4"/>
        <v>572.38</v>
      </c>
      <c r="M31" s="252" t="s">
        <v>113</v>
      </c>
      <c r="N31" s="30">
        <v>0.45</v>
      </c>
      <c r="O31" s="68"/>
      <c r="P31" s="1"/>
      <c r="Q31" s="29"/>
      <c r="R31" s="54">
        <f>ROUND(IF($R$17=$Q$17,Q31,IF($R$17="USD $",Q31*$D$15,Q31*$E$15))*E31,2)</f>
        <v>0</v>
      </c>
      <c r="S31" s="77">
        <f t="shared" si="5"/>
        <v>286.19</v>
      </c>
      <c r="T31" s="77">
        <f t="shared" si="6"/>
        <v>572.38</v>
      </c>
      <c r="U31" s="55">
        <f t="shared" si="7"/>
        <v>0</v>
      </c>
      <c r="V31" s="55">
        <f t="shared" si="8"/>
        <v>1</v>
      </c>
      <c r="W31" s="42"/>
      <c r="X31" s="67"/>
      <c r="Y31" s="173" t="s">
        <v>113</v>
      </c>
      <c r="Z31" s="173"/>
      <c r="AA31" s="173"/>
      <c r="AB31" s="173"/>
    </row>
    <row r="32" spans="1:28">
      <c r="A32" s="167"/>
      <c r="B32" s="2" t="s">
        <v>224</v>
      </c>
      <c r="C32" s="255" t="s">
        <v>225</v>
      </c>
      <c r="D32" s="250">
        <v>6000</v>
      </c>
      <c r="E32" s="165">
        <v>1</v>
      </c>
      <c r="F32" s="22">
        <v>12436.78</v>
      </c>
      <c r="G32" s="23">
        <f>ROUND(IF($F$17="USD $", F32*$E$15,F32*$D$15),2)</f>
        <v>17660.23</v>
      </c>
      <c r="H32" s="24">
        <f>ROUND(IF($H$17=$G$17,E32*G32,E32*F32),2)</f>
        <v>17660.23</v>
      </c>
      <c r="I32" s="56"/>
      <c r="J32" s="201">
        <f t="shared" si="0"/>
        <v>1</v>
      </c>
      <c r="K32" s="23">
        <f>IFERROR(IF(M32="OEM DISC %",ROUND(IF($K$17=$F$17,F32*(1-N32),G32*(1-N32)),2),IF(M32="MARKUP %",ROUND(R32/J32*(1+N32),2))),0)</f>
        <v>9713.1299999999992</v>
      </c>
      <c r="L32" s="23">
        <f t="shared" si="4"/>
        <v>9713.1299999999992</v>
      </c>
      <c r="M32" s="22" t="s">
        <v>113</v>
      </c>
      <c r="N32" s="26">
        <v>0.45</v>
      </c>
      <c r="O32" s="68"/>
      <c r="P32" s="3"/>
      <c r="Q32" s="27"/>
      <c r="R32" s="28">
        <f t="shared" si="9"/>
        <v>0</v>
      </c>
      <c r="S32" s="28">
        <f t="shared" si="5"/>
        <v>9713.1299999999992</v>
      </c>
      <c r="T32" s="28">
        <f t="shared" si="6"/>
        <v>9713.1299999999992</v>
      </c>
      <c r="U32" s="43">
        <f t="shared" si="7"/>
        <v>0</v>
      </c>
      <c r="V32" s="43">
        <f t="shared" si="8"/>
        <v>1</v>
      </c>
      <c r="W32" s="41"/>
      <c r="X32" s="67"/>
      <c r="Y32" s="173" t="s">
        <v>148</v>
      </c>
      <c r="Z32" s="173"/>
      <c r="AA32" s="173"/>
      <c r="AB32" s="173"/>
    </row>
    <row r="33" spans="1:28">
      <c r="A33" s="167"/>
      <c r="B33" s="1" t="s">
        <v>226</v>
      </c>
      <c r="C33" s="258" t="s">
        <v>227</v>
      </c>
      <c r="D33" s="265">
        <v>6000</v>
      </c>
      <c r="E33" s="266">
        <v>6</v>
      </c>
      <c r="F33" s="267">
        <v>1391.02</v>
      </c>
      <c r="G33" s="52">
        <f>ROUND(IF($F$17="USD $", F33*$E$15,F33*$D$15),2)</f>
        <v>1975.25</v>
      </c>
      <c r="H33" s="53">
        <f>ROUND(IF($H$17=$G$17,E33*G33,E33*F33),2)</f>
        <v>11851.5</v>
      </c>
      <c r="I33" s="56"/>
      <c r="J33" s="200">
        <f t="shared" si="0"/>
        <v>6</v>
      </c>
      <c r="K33" s="52">
        <f>IFERROR(IF(M33="OEM DISC %",ROUND(IF($K$17=$F$17,F33*(1-N33),G33*(1-N33)),2),IF(M33="MARKUP %",ROUND(R33/J33*(1+N33),2))),0)</f>
        <v>1086.3900000000001</v>
      </c>
      <c r="L33" s="52">
        <f t="shared" si="4"/>
        <v>6518.34</v>
      </c>
      <c r="M33" s="252" t="s">
        <v>113</v>
      </c>
      <c r="N33" s="30">
        <v>0.45</v>
      </c>
      <c r="O33" s="68"/>
      <c r="P33" s="1"/>
      <c r="Q33" s="29"/>
      <c r="R33" s="54">
        <f t="shared" si="9"/>
        <v>0</v>
      </c>
      <c r="S33" s="77">
        <f t="shared" si="5"/>
        <v>1086.3900000000001</v>
      </c>
      <c r="T33" s="77">
        <f t="shared" si="6"/>
        <v>6518.34</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65"/>
      <c r="E35" s="266"/>
      <c r="F35" s="267"/>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228</v>
      </c>
      <c r="D36" s="250">
        <v>5000</v>
      </c>
      <c r="E36" s="165">
        <v>1</v>
      </c>
      <c r="F36" s="22"/>
      <c r="G36" s="23">
        <f t="shared" si="1"/>
        <v>0</v>
      </c>
      <c r="H36" s="24">
        <f t="shared" si="2"/>
        <v>0</v>
      </c>
      <c r="I36" s="56"/>
      <c r="J36" s="201">
        <f t="shared" si="0"/>
        <v>1</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65"/>
      <c r="E37" s="266"/>
      <c r="F37" s="267"/>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65"/>
      <c r="E39" s="266"/>
      <c r="F39" s="267"/>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65"/>
      <c r="E41" s="266"/>
      <c r="F41" s="267"/>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55"/>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58"/>
      <c r="D43" s="265"/>
      <c r="E43" s="266"/>
      <c r="F43" s="267"/>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54"/>
      <c r="D44" s="259"/>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22</v>
      </c>
      <c r="F49" s="190">
        <f>SUM(F18:F48)</f>
        <v>17841.79</v>
      </c>
      <c r="G49" s="191">
        <f>SUM(G18:G48)</f>
        <v>25335.35</v>
      </c>
      <c r="H49" s="192">
        <f>SUM(H18:H48)</f>
        <v>35855.130000000005</v>
      </c>
      <c r="I49" s="193"/>
      <c r="J49" s="194">
        <f>SUM(J18:J48)</f>
        <v>22</v>
      </c>
      <c r="K49" s="191">
        <f>SUM(K18:K48)</f>
        <v>13934.449999999999</v>
      </c>
      <c r="L49" s="192">
        <f>SUM(L18:L48)</f>
        <v>19720.34</v>
      </c>
      <c r="M49" s="192"/>
      <c r="N49" s="192"/>
      <c r="O49" s="195"/>
      <c r="P49" s="188"/>
      <c r="Q49" s="191">
        <f>SUM(Q18:Q48)</f>
        <v>0</v>
      </c>
      <c r="R49" s="191">
        <f>SUM(R18:R48)</f>
        <v>0</v>
      </c>
      <c r="S49" s="192">
        <f>SUM(S18:S48)</f>
        <v>13934.449999999999</v>
      </c>
      <c r="T49" s="192">
        <f>SUM(T18:T48)</f>
        <v>19720.34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92" priority="3" stopIfTrue="1">
      <formula>$U$9&gt;100%</formula>
    </cfRule>
    <cfRule type="expression" dxfId="591" priority="4">
      <formula>$U$9&lt;50%</formula>
    </cfRule>
  </conditionalFormatting>
  <conditionalFormatting sqref="V9:V10">
    <cfRule type="expression" dxfId="590" priority="1">
      <formula>$V$9&lt;50%</formula>
    </cfRule>
    <cfRule type="expression" dxfId="589" priority="2">
      <formula>$V$9&gt;50%</formula>
    </cfRule>
  </conditionalFormatting>
  <dataValidations count="5">
    <dataValidation type="list" allowBlank="1" showInputMessage="1" showErrorMessage="1" sqref="F17 K17 Q17 Q14" xr:uid="{95E1C72A-CD59-47A2-81F4-A944663816A6}">
      <formula1>$Y$11:$Y$12</formula1>
    </dataValidation>
    <dataValidation type="list" allowBlank="1" showInputMessage="1" showErrorMessage="1" sqref="H13" xr:uid="{886FF5C3-70C1-40CF-ADDD-222A9BBB859B}">
      <formula1>$Y$13:$Y$14</formula1>
    </dataValidation>
    <dataValidation type="list" allowBlank="1" showInputMessage="1" showErrorMessage="1" sqref="I13" xr:uid="{10B0DC91-4E1B-4EB8-8DEB-BCA0D29F7BE8}">
      <formula1>$K$9:$K$9</formula1>
    </dataValidation>
    <dataValidation type="list" showInputMessage="1" showErrorMessage="1" sqref="D45:D48" xr:uid="{31F75007-7271-4435-94D3-2E47144D0FF4}">
      <formula1>$Z$18:$Z$29</formula1>
    </dataValidation>
    <dataValidation type="list" allowBlank="1" showInputMessage="1" showErrorMessage="1" sqref="M18:M48" xr:uid="{F45099EC-9662-4936-A029-415DF0061415}">
      <formula1>$Y$31:$Y$32</formula1>
    </dataValidation>
  </dataValidations>
  <printOptions verticalCentered="1"/>
  <pageMargins left="0.2" right="0.2" top="0.25" bottom="0.25" header="0.05" footer="0.05"/>
  <pageSetup scale="3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F413-27B5-46B3-B69F-5EAC59D0415F}">
  <sheetPr>
    <pageSetUpPr fitToPage="1"/>
  </sheetPr>
  <dimension ref="A1:AB51"/>
  <sheetViews>
    <sheetView topLeftCell="B1" zoomScale="85" zoomScaleNormal="85" workbookViewId="0">
      <selection activeCell="F5" sqref="F5:G5"/>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1197</v>
      </c>
      <c r="G2" s="545"/>
      <c r="H2" s="541" t="s">
        <v>36</v>
      </c>
      <c r="I2" s="542"/>
      <c r="J2" s="543"/>
      <c r="K2" s="48"/>
      <c r="L2" s="526" t="s">
        <v>37</v>
      </c>
      <c r="M2" s="527"/>
      <c r="N2" s="528"/>
      <c r="O2" s="240"/>
      <c r="P2" s="439">
        <f>H49</f>
        <v>248463.83999999997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2011</v>
      </c>
      <c r="G3" s="539"/>
      <c r="H3" s="535" t="s">
        <v>41</v>
      </c>
      <c r="I3" s="536"/>
      <c r="J3" s="537"/>
      <c r="K3" s="46"/>
      <c r="L3" s="529" t="s">
        <v>42</v>
      </c>
      <c r="M3" s="530"/>
      <c r="N3" s="531"/>
      <c r="O3" s="240"/>
      <c r="P3" s="441">
        <f>L49</f>
        <v>136655.65999999997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111808.18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1199</v>
      </c>
      <c r="G5" s="539"/>
      <c r="H5" s="535" t="s">
        <v>52</v>
      </c>
      <c r="I5" s="536"/>
      <c r="J5" s="537"/>
      <c r="K5" s="46"/>
      <c r="L5" s="532" t="s">
        <v>53</v>
      </c>
      <c r="M5" s="533"/>
      <c r="N5" s="534"/>
      <c r="O5" s="240"/>
      <c r="P5" s="518">
        <f>IFERROR((P2-P3)/P2,"")</f>
        <v>0.44999779444767501</v>
      </c>
      <c r="Q5" s="518"/>
      <c r="R5" s="519"/>
      <c r="S5" s="452" t="s">
        <v>54</v>
      </c>
      <c r="T5" s="454"/>
      <c r="U5" s="511"/>
      <c r="V5" s="512"/>
      <c r="W5" s="31"/>
      <c r="X5" s="167"/>
      <c r="Y5" s="175"/>
      <c r="Z5" s="173"/>
      <c r="AA5" s="173"/>
      <c r="AB5" s="173"/>
    </row>
    <row r="6" spans="1:28" ht="15" customHeight="1">
      <c r="A6" s="167"/>
      <c r="B6" s="230" t="s">
        <v>55</v>
      </c>
      <c r="C6" s="44"/>
      <c r="D6" s="535" t="s">
        <v>56</v>
      </c>
      <c r="E6" s="537"/>
      <c r="F6" s="538" t="s">
        <v>1198</v>
      </c>
      <c r="G6" s="539"/>
      <c r="H6" s="535" t="s">
        <v>58</v>
      </c>
      <c r="I6" s="536"/>
      <c r="J6" s="537"/>
      <c r="K6" s="46"/>
      <c r="L6" s="513" t="s">
        <v>59</v>
      </c>
      <c r="M6" s="514"/>
      <c r="N6" s="515"/>
      <c r="O6" s="240"/>
      <c r="P6" s="516">
        <f>T49</f>
        <v>136655.65999999997</v>
      </c>
      <c r="Q6" s="516"/>
      <c r="R6" s="517"/>
      <c r="S6" s="452" t="s">
        <v>60</v>
      </c>
      <c r="T6" s="454"/>
      <c r="U6" s="511"/>
      <c r="V6" s="512"/>
      <c r="W6" s="32"/>
      <c r="X6" s="64"/>
      <c r="Y6" s="65"/>
      <c r="Z6" s="173"/>
      <c r="AA6" s="173"/>
      <c r="AB6" s="173"/>
    </row>
    <row r="7" spans="1:28" ht="15" customHeight="1">
      <c r="A7" s="167"/>
      <c r="B7" s="230" t="s">
        <v>61</v>
      </c>
      <c r="C7" s="45"/>
      <c r="D7" s="535" t="s">
        <v>62</v>
      </c>
      <c r="E7" s="537"/>
      <c r="F7" s="538" t="s">
        <v>207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136655.65999999997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1096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229</v>
      </c>
      <c r="C18" s="257" t="s">
        <v>230</v>
      </c>
      <c r="D18" s="264">
        <v>5000</v>
      </c>
      <c r="E18" s="165">
        <v>2</v>
      </c>
      <c r="F18" s="22">
        <v>11641.3</v>
      </c>
      <c r="G18" s="23">
        <f>ROUND(IF($F$17="USD $", F18*$E$15,F18*$D$15),2)</f>
        <v>16530.650000000001</v>
      </c>
      <c r="H18" s="24">
        <f>ROUND(IF($H$17=$G$17,E18*G18,E18*F18),2)</f>
        <v>33061.300000000003</v>
      </c>
      <c r="I18" s="25"/>
      <c r="J18" s="201">
        <f t="shared" ref="J18:J48" si="0">E18</f>
        <v>2</v>
      </c>
      <c r="K18" s="23">
        <f>IFERROR(IF(M18="OEM DISC %",ROUND(IF($K$17=$F$17,F18*(1-N18),G18*(1-N18)),2),IF(M18="MARKUP %",ROUND(R18/J18*(1+N18),2))),0)</f>
        <v>9091.86</v>
      </c>
      <c r="L18" s="23">
        <f>ROUND((J18*K18),2)</f>
        <v>18183.72</v>
      </c>
      <c r="M18" s="22" t="s">
        <v>113</v>
      </c>
      <c r="N18" s="50">
        <v>0.45</v>
      </c>
      <c r="O18" s="68"/>
      <c r="P18" s="2"/>
      <c r="Q18" s="27"/>
      <c r="R18" s="28">
        <f>ROUND(IF($R$17=$Q$17,Q18,IF($R$17="USD $",Q18*$D$15,Q18*$E$15))*E18,2)</f>
        <v>0</v>
      </c>
      <c r="S18" s="28">
        <f>IFERROR(ROUND(T18/E18,2),0)</f>
        <v>9091.86</v>
      </c>
      <c r="T18" s="28">
        <f>ROUND(L18-R18,2)</f>
        <v>18183.72</v>
      </c>
      <c r="U18" s="43">
        <f>IFERROR(((K18-(R18/J18))/(R18/J18)),0)</f>
        <v>0</v>
      </c>
      <c r="V18" s="43">
        <f>IFERROR(((K18-(R18/J18))/K18),0)</f>
        <v>1</v>
      </c>
      <c r="W18" s="41"/>
      <c r="X18" s="67"/>
      <c r="Y18" s="173"/>
      <c r="Z18" s="173">
        <v>250</v>
      </c>
      <c r="AA18" s="183"/>
      <c r="AB18" s="184"/>
    </row>
    <row r="19" spans="1:28">
      <c r="A19" s="167"/>
      <c r="B19" s="1"/>
      <c r="C19" s="258"/>
      <c r="D19" s="265"/>
      <c r="E19" s="266"/>
      <c r="F19" s="267"/>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 t="s">
        <v>231</v>
      </c>
      <c r="C20" s="255" t="s">
        <v>232</v>
      </c>
      <c r="D20" s="419">
        <v>5000</v>
      </c>
      <c r="E20" s="165">
        <v>2</v>
      </c>
      <c r="F20" s="22">
        <v>34757.46</v>
      </c>
      <c r="G20" s="23">
        <f t="shared" si="1"/>
        <v>49355.59</v>
      </c>
      <c r="H20" s="24">
        <f t="shared" si="2"/>
        <v>98711.18</v>
      </c>
      <c r="I20" s="56"/>
      <c r="J20" s="201">
        <f t="shared" si="0"/>
        <v>2</v>
      </c>
      <c r="K20" s="23">
        <f t="shared" si="3"/>
        <v>27145.57</v>
      </c>
      <c r="L20" s="23">
        <f t="shared" si="4"/>
        <v>54291.14</v>
      </c>
      <c r="M20" s="22" t="s">
        <v>113</v>
      </c>
      <c r="N20" s="26">
        <v>0.45</v>
      </c>
      <c r="O20" s="68"/>
      <c r="P20" s="3"/>
      <c r="Q20" s="27"/>
      <c r="R20" s="28">
        <f t="shared" ref="R20:R48" si="9">ROUND(IF($R$17=$Q$17,Q20,IF($R$17="USD $",Q20*$D$15,Q20*$E$15))*E20,2)</f>
        <v>0</v>
      </c>
      <c r="S20" s="28">
        <f t="shared" si="5"/>
        <v>27145.57</v>
      </c>
      <c r="T20" s="28">
        <f t="shared" si="6"/>
        <v>54291.14</v>
      </c>
      <c r="U20" s="43">
        <f t="shared" si="7"/>
        <v>0</v>
      </c>
      <c r="V20" s="43">
        <f t="shared" si="8"/>
        <v>1</v>
      </c>
      <c r="W20" s="41"/>
      <c r="X20" s="67"/>
      <c r="Y20" s="173" t="s">
        <v>119</v>
      </c>
      <c r="Z20" s="173">
        <v>750</v>
      </c>
      <c r="AA20" s="173"/>
      <c r="AB20" s="173"/>
    </row>
    <row r="21" spans="1:28">
      <c r="A21" s="167"/>
      <c r="B21" s="1" t="s">
        <v>233</v>
      </c>
      <c r="C21" s="258" t="s">
        <v>234</v>
      </c>
      <c r="D21" s="420">
        <v>5000</v>
      </c>
      <c r="E21" s="266">
        <v>102</v>
      </c>
      <c r="F21" s="267">
        <v>282.04000000000002</v>
      </c>
      <c r="G21" s="52">
        <f t="shared" si="1"/>
        <v>400.5</v>
      </c>
      <c r="H21" s="53">
        <f t="shared" si="2"/>
        <v>40851</v>
      </c>
      <c r="I21" s="56"/>
      <c r="J21" s="200">
        <f t="shared" si="0"/>
        <v>102</v>
      </c>
      <c r="K21" s="52">
        <f t="shared" si="3"/>
        <v>220.28</v>
      </c>
      <c r="L21" s="52">
        <f t="shared" si="4"/>
        <v>22468.560000000001</v>
      </c>
      <c r="M21" s="252" t="s">
        <v>113</v>
      </c>
      <c r="N21" s="30">
        <v>0.45</v>
      </c>
      <c r="O21" s="68"/>
      <c r="P21" s="1"/>
      <c r="Q21" s="29"/>
      <c r="R21" s="54">
        <f t="shared" si="9"/>
        <v>0</v>
      </c>
      <c r="S21" s="77">
        <f t="shared" si="5"/>
        <v>220.28</v>
      </c>
      <c r="T21" s="77">
        <f t="shared" si="6"/>
        <v>22468.560000000001</v>
      </c>
      <c r="U21" s="55">
        <f t="shared" si="7"/>
        <v>0</v>
      </c>
      <c r="V21" s="55">
        <f t="shared" si="8"/>
        <v>1</v>
      </c>
      <c r="W21" s="42"/>
      <c r="X21" s="67"/>
      <c r="Y21" s="173" t="s">
        <v>122</v>
      </c>
      <c r="Z21" s="173">
        <v>1000</v>
      </c>
      <c r="AA21" s="173"/>
      <c r="AB21" s="173"/>
    </row>
    <row r="22" spans="1:28">
      <c r="A22" s="167"/>
      <c r="B22" s="2" t="s">
        <v>235</v>
      </c>
      <c r="C22" s="255" t="s">
        <v>236</v>
      </c>
      <c r="D22" s="419">
        <v>5000</v>
      </c>
      <c r="E22" s="165">
        <v>408</v>
      </c>
      <c r="F22" s="22">
        <v>16.39</v>
      </c>
      <c r="G22" s="23">
        <f t="shared" si="1"/>
        <v>23.27</v>
      </c>
      <c r="H22" s="24">
        <f t="shared" si="2"/>
        <v>9494.16</v>
      </c>
      <c r="I22" s="56"/>
      <c r="J22" s="201">
        <f t="shared" si="0"/>
        <v>408</v>
      </c>
      <c r="K22" s="23">
        <f t="shared" si="3"/>
        <v>12.8</v>
      </c>
      <c r="L22" s="23">
        <f t="shared" si="4"/>
        <v>5222.3999999999996</v>
      </c>
      <c r="M22" s="22" t="s">
        <v>113</v>
      </c>
      <c r="N22" s="26">
        <v>0.45</v>
      </c>
      <c r="O22" s="68"/>
      <c r="P22" s="3"/>
      <c r="Q22" s="27"/>
      <c r="R22" s="28">
        <f t="shared" si="9"/>
        <v>0</v>
      </c>
      <c r="S22" s="28">
        <f t="shared" si="5"/>
        <v>12.8</v>
      </c>
      <c r="T22" s="28">
        <f t="shared" si="6"/>
        <v>5222.3999999999996</v>
      </c>
      <c r="U22" s="43">
        <f t="shared" si="7"/>
        <v>0</v>
      </c>
      <c r="V22" s="43">
        <f t="shared" si="8"/>
        <v>1</v>
      </c>
      <c r="W22" s="41"/>
      <c r="X22" s="67"/>
      <c r="Y22" s="173" t="s">
        <v>46</v>
      </c>
      <c r="Z22" s="173">
        <v>1200</v>
      </c>
      <c r="AA22" s="173"/>
      <c r="AB22" s="173"/>
    </row>
    <row r="23" spans="1:28">
      <c r="A23" s="167"/>
      <c r="B23" s="1" t="s">
        <v>237</v>
      </c>
      <c r="C23" s="258" t="s">
        <v>238</v>
      </c>
      <c r="D23" s="420">
        <v>5000</v>
      </c>
      <c r="E23" s="266">
        <v>408</v>
      </c>
      <c r="F23" s="267">
        <v>6.01</v>
      </c>
      <c r="G23" s="52">
        <f t="shared" si="1"/>
        <v>8.5299999999999994</v>
      </c>
      <c r="H23" s="53">
        <f t="shared" si="2"/>
        <v>3480.24</v>
      </c>
      <c r="I23" s="56"/>
      <c r="J23" s="200">
        <f t="shared" si="0"/>
        <v>408</v>
      </c>
      <c r="K23" s="52">
        <f t="shared" si="3"/>
        <v>4.6900000000000004</v>
      </c>
      <c r="L23" s="52">
        <f t="shared" si="4"/>
        <v>1913.52</v>
      </c>
      <c r="M23" s="252" t="s">
        <v>113</v>
      </c>
      <c r="N23" s="30">
        <v>0.45</v>
      </c>
      <c r="O23" s="68"/>
      <c r="P23" s="1"/>
      <c r="Q23" s="29"/>
      <c r="R23" s="54">
        <f t="shared" si="9"/>
        <v>0</v>
      </c>
      <c r="S23" s="77">
        <f t="shared" si="5"/>
        <v>4.6900000000000004</v>
      </c>
      <c r="T23" s="77">
        <f t="shared" si="6"/>
        <v>1913.52</v>
      </c>
      <c r="U23" s="55">
        <f t="shared" si="7"/>
        <v>0</v>
      </c>
      <c r="V23" s="55">
        <f t="shared" si="8"/>
        <v>1</v>
      </c>
      <c r="W23" s="42"/>
      <c r="X23" s="67"/>
      <c r="Y23" s="173" t="s">
        <v>127</v>
      </c>
      <c r="Z23" s="173">
        <v>2000</v>
      </c>
      <c r="AA23" s="173"/>
      <c r="AB23" s="173"/>
    </row>
    <row r="24" spans="1:28">
      <c r="A24" s="167"/>
      <c r="B24" s="254" t="s">
        <v>239</v>
      </c>
      <c r="C24" s="255" t="s">
        <v>240</v>
      </c>
      <c r="D24" s="419">
        <v>5000</v>
      </c>
      <c r="E24" s="165">
        <v>18</v>
      </c>
      <c r="F24" s="22">
        <v>1932.51</v>
      </c>
      <c r="G24" s="23">
        <f t="shared" si="1"/>
        <v>2744.16</v>
      </c>
      <c r="H24" s="24">
        <f t="shared" si="2"/>
        <v>49394.879999999997</v>
      </c>
      <c r="I24" s="56"/>
      <c r="J24" s="201">
        <f t="shared" si="0"/>
        <v>18</v>
      </c>
      <c r="K24" s="23">
        <f t="shared" si="3"/>
        <v>1509.29</v>
      </c>
      <c r="L24" s="23">
        <f t="shared" si="4"/>
        <v>27167.22</v>
      </c>
      <c r="M24" s="22" t="s">
        <v>113</v>
      </c>
      <c r="N24" s="26">
        <v>0.45</v>
      </c>
      <c r="O24" s="68"/>
      <c r="P24" s="3"/>
      <c r="Q24" s="27"/>
      <c r="R24" s="28">
        <f t="shared" si="9"/>
        <v>0</v>
      </c>
      <c r="S24" s="28">
        <f t="shared" si="5"/>
        <v>1509.29</v>
      </c>
      <c r="T24" s="28">
        <f t="shared" si="6"/>
        <v>27167.22</v>
      </c>
      <c r="U24" s="43">
        <f t="shared" si="7"/>
        <v>0</v>
      </c>
      <c r="V24" s="43">
        <f t="shared" si="8"/>
        <v>1</v>
      </c>
      <c r="W24" s="41"/>
      <c r="X24" s="67"/>
      <c r="Y24" s="173" t="s">
        <v>130</v>
      </c>
      <c r="Z24" s="173">
        <v>4000</v>
      </c>
      <c r="AA24" s="173"/>
      <c r="AB24" s="173"/>
    </row>
    <row r="25" spans="1:28">
      <c r="A25" s="167"/>
      <c r="B25" s="1" t="s">
        <v>241</v>
      </c>
      <c r="C25" s="258" t="s">
        <v>242</v>
      </c>
      <c r="D25" s="420">
        <v>5000</v>
      </c>
      <c r="E25" s="266">
        <v>6</v>
      </c>
      <c r="F25" s="267">
        <v>865.46</v>
      </c>
      <c r="G25" s="52">
        <f t="shared" si="1"/>
        <v>1228.95</v>
      </c>
      <c r="H25" s="53">
        <f t="shared" si="2"/>
        <v>7373.7</v>
      </c>
      <c r="I25" s="56"/>
      <c r="J25" s="200">
        <f t="shared" si="0"/>
        <v>6</v>
      </c>
      <c r="K25" s="52">
        <f t="shared" si="3"/>
        <v>675.92</v>
      </c>
      <c r="L25" s="52">
        <f t="shared" si="4"/>
        <v>4055.52</v>
      </c>
      <c r="M25" s="252" t="s">
        <v>113</v>
      </c>
      <c r="N25" s="30">
        <v>0.45</v>
      </c>
      <c r="O25" s="68"/>
      <c r="P25" s="1"/>
      <c r="Q25" s="29"/>
      <c r="R25" s="54">
        <f t="shared" si="9"/>
        <v>0</v>
      </c>
      <c r="S25" s="77">
        <f t="shared" si="5"/>
        <v>675.92</v>
      </c>
      <c r="T25" s="77">
        <f t="shared" si="6"/>
        <v>4055.52</v>
      </c>
      <c r="U25" s="55">
        <f t="shared" si="7"/>
        <v>0</v>
      </c>
      <c r="V25" s="55">
        <f t="shared" si="8"/>
        <v>1</v>
      </c>
      <c r="W25" s="42"/>
      <c r="X25" s="67"/>
      <c r="Y25" s="173" t="s">
        <v>133</v>
      </c>
      <c r="Z25" s="173">
        <v>6000</v>
      </c>
      <c r="AA25" s="173"/>
      <c r="AB25" s="173"/>
    </row>
    <row r="26" spans="1:28">
      <c r="A26" s="167"/>
      <c r="B26" s="2" t="s">
        <v>243</v>
      </c>
      <c r="C26" s="255" t="s">
        <v>244</v>
      </c>
      <c r="D26" s="419">
        <v>5000</v>
      </c>
      <c r="E26" s="165">
        <v>72</v>
      </c>
      <c r="F26" s="22">
        <v>45.88</v>
      </c>
      <c r="G26" s="23">
        <f t="shared" si="1"/>
        <v>65.150000000000006</v>
      </c>
      <c r="H26" s="24">
        <f t="shared" si="2"/>
        <v>4690.8</v>
      </c>
      <c r="I26" s="56"/>
      <c r="J26" s="201">
        <f t="shared" si="0"/>
        <v>72</v>
      </c>
      <c r="K26" s="23">
        <f t="shared" si="3"/>
        <v>35.83</v>
      </c>
      <c r="L26" s="23">
        <f t="shared" si="4"/>
        <v>2579.7600000000002</v>
      </c>
      <c r="M26" s="22" t="s">
        <v>113</v>
      </c>
      <c r="N26" s="26">
        <v>0.45</v>
      </c>
      <c r="O26" s="68"/>
      <c r="P26" s="3"/>
      <c r="Q26" s="27"/>
      <c r="R26" s="28">
        <f t="shared" si="9"/>
        <v>0</v>
      </c>
      <c r="S26" s="28">
        <f t="shared" si="5"/>
        <v>35.83</v>
      </c>
      <c r="T26" s="28">
        <f t="shared" si="6"/>
        <v>2579.7600000000002</v>
      </c>
      <c r="U26" s="43">
        <f t="shared" si="7"/>
        <v>0</v>
      </c>
      <c r="V26" s="43">
        <f t="shared" si="8"/>
        <v>1</v>
      </c>
      <c r="W26" s="41"/>
      <c r="X26" s="67"/>
      <c r="Y26" s="173" t="s">
        <v>134</v>
      </c>
      <c r="Z26" s="173">
        <v>8000</v>
      </c>
      <c r="AA26" s="173"/>
      <c r="AB26" s="173"/>
    </row>
    <row r="27" spans="1:28">
      <c r="A27" s="167"/>
      <c r="B27" s="1" t="s">
        <v>245</v>
      </c>
      <c r="C27" s="258" t="s">
        <v>246</v>
      </c>
      <c r="D27" s="420">
        <v>5000</v>
      </c>
      <c r="E27" s="266">
        <v>6</v>
      </c>
      <c r="F27" s="267">
        <v>51.43</v>
      </c>
      <c r="G27" s="52">
        <f t="shared" si="1"/>
        <v>73.03</v>
      </c>
      <c r="H27" s="53">
        <f t="shared" si="2"/>
        <v>438.18</v>
      </c>
      <c r="I27" s="56"/>
      <c r="J27" s="200">
        <f t="shared" si="0"/>
        <v>6</v>
      </c>
      <c r="K27" s="52">
        <f t="shared" si="3"/>
        <v>40.17</v>
      </c>
      <c r="L27" s="52">
        <f t="shared" si="4"/>
        <v>241.02</v>
      </c>
      <c r="M27" s="252" t="s">
        <v>113</v>
      </c>
      <c r="N27" s="30">
        <v>0.45</v>
      </c>
      <c r="O27" s="68"/>
      <c r="P27" s="1"/>
      <c r="Q27" s="29"/>
      <c r="R27" s="54">
        <f t="shared" si="9"/>
        <v>0</v>
      </c>
      <c r="S27" s="77">
        <f t="shared" si="5"/>
        <v>40.17</v>
      </c>
      <c r="T27" s="77">
        <f t="shared" si="6"/>
        <v>241.02</v>
      </c>
      <c r="U27" s="55">
        <f t="shared" si="7"/>
        <v>0</v>
      </c>
      <c r="V27" s="55">
        <f t="shared" si="8"/>
        <v>1</v>
      </c>
      <c r="W27" s="42"/>
      <c r="X27" s="67"/>
      <c r="Y27" s="173" t="s">
        <v>137</v>
      </c>
      <c r="Z27" s="185">
        <v>10000</v>
      </c>
      <c r="AA27" s="173"/>
      <c r="AB27" s="173"/>
    </row>
    <row r="28" spans="1:28">
      <c r="A28" s="167"/>
      <c r="B28" s="2" t="s">
        <v>247</v>
      </c>
      <c r="C28" s="255" t="s">
        <v>248</v>
      </c>
      <c r="D28" s="419">
        <v>5000</v>
      </c>
      <c r="E28" s="165">
        <v>72</v>
      </c>
      <c r="F28" s="22">
        <v>9.4700000000000006</v>
      </c>
      <c r="G28" s="23">
        <f t="shared" si="1"/>
        <v>13.45</v>
      </c>
      <c r="H28" s="24">
        <f t="shared" si="2"/>
        <v>968.4</v>
      </c>
      <c r="I28" s="56"/>
      <c r="J28" s="201">
        <f t="shared" si="0"/>
        <v>72</v>
      </c>
      <c r="K28" s="23">
        <f t="shared" si="3"/>
        <v>7.4</v>
      </c>
      <c r="L28" s="23">
        <f t="shared" si="4"/>
        <v>532.79999999999995</v>
      </c>
      <c r="M28" s="22" t="s">
        <v>113</v>
      </c>
      <c r="N28" s="26">
        <v>0.45</v>
      </c>
      <c r="O28" s="68"/>
      <c r="P28" s="3"/>
      <c r="Q28" s="27"/>
      <c r="R28" s="28">
        <f t="shared" si="9"/>
        <v>0</v>
      </c>
      <c r="S28" s="28">
        <f t="shared" si="5"/>
        <v>7.4</v>
      </c>
      <c r="T28" s="28">
        <f t="shared" si="6"/>
        <v>532.79999999999995</v>
      </c>
      <c r="U28" s="43">
        <f t="shared" si="7"/>
        <v>0</v>
      </c>
      <c r="V28" s="43">
        <f t="shared" si="8"/>
        <v>1</v>
      </c>
      <c r="W28" s="41"/>
      <c r="X28" s="67"/>
      <c r="Y28" s="173" t="s">
        <v>139</v>
      </c>
      <c r="Z28" s="173" t="s">
        <v>140</v>
      </c>
      <c r="AA28" s="173"/>
      <c r="AB28" s="173"/>
    </row>
    <row r="29" spans="1:28">
      <c r="A29" s="167"/>
      <c r="B29" s="1"/>
      <c r="C29" s="258"/>
      <c r="D29" s="265"/>
      <c r="E29" s="266"/>
      <c r="F29" s="267"/>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c r="D31" s="265"/>
      <c r="E31" s="266"/>
      <c r="F31" s="267"/>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ROUND(IF($F$17="USD $", F32*$E$15,F32*$D$15),2)</f>
        <v>0</v>
      </c>
      <c r="H32" s="24">
        <f>ROUND(IF($H$17=$G$17,E32*G32,E32*F32),2)</f>
        <v>0</v>
      </c>
      <c r="I32" s="56"/>
      <c r="J32" s="201">
        <f t="shared" si="0"/>
        <v>0</v>
      </c>
      <c r="K32" s="23">
        <f>IFERROR(IF(M32="OEM DISC %",ROUND(IF($K$17=$F$17,F32*(1-N32),G32*(1-N32)),2),IF(M32="MARKUP %",ROUND(R32/J32*(1+N32),2))),0)</f>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65"/>
      <c r="E33" s="266"/>
      <c r="F33" s="267"/>
      <c r="G33" s="52">
        <f>ROUND(IF($F$17="USD $", F33*$E$15,F33*$D$15),2)</f>
        <v>0</v>
      </c>
      <c r="H33" s="53">
        <f>ROUND(IF($H$17=$G$17,E33*G33,E33*F33),2)</f>
        <v>0</v>
      </c>
      <c r="I33" s="56"/>
      <c r="J33" s="200">
        <f t="shared" si="0"/>
        <v>0</v>
      </c>
      <c r="K33" s="52">
        <f>IFERROR(IF(M33="OEM DISC %",ROUND(IF($K$17=$F$17,F33*(1-N33),G33*(1-N33)),2),IF(M33="MARKUP %",ROUND(R33/J33*(1+N33),2))),0)</f>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65"/>
      <c r="E35" s="266"/>
      <c r="F35" s="267"/>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65"/>
      <c r="E37" s="266"/>
      <c r="F37" s="267"/>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65"/>
      <c r="E39" s="266"/>
      <c r="F39" s="267"/>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65"/>
      <c r="E41" s="266"/>
      <c r="F41" s="267"/>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55"/>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58"/>
      <c r="D43" s="265"/>
      <c r="E43" s="266"/>
      <c r="F43" s="267"/>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55"/>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1096</v>
      </c>
      <c r="F49" s="190">
        <f>SUM(F18:F48)</f>
        <v>49607.95</v>
      </c>
      <c r="G49" s="191">
        <f>SUM(G18:G48)</f>
        <v>70443.279999999984</v>
      </c>
      <c r="H49" s="192">
        <f>SUM(H18:H48)</f>
        <v>248463.83999999997</v>
      </c>
      <c r="I49" s="193"/>
      <c r="J49" s="194">
        <f>SUM(J18:J48)</f>
        <v>1096</v>
      </c>
      <c r="K49" s="191">
        <f>SUM(K18:K48)</f>
        <v>38743.810000000005</v>
      </c>
      <c r="L49" s="192">
        <f>SUM(L18:L48)</f>
        <v>136655.65999999997</v>
      </c>
      <c r="M49" s="192"/>
      <c r="N49" s="192"/>
      <c r="O49" s="195"/>
      <c r="P49" s="188"/>
      <c r="Q49" s="191">
        <f>SUM(Q18:Q48)</f>
        <v>0</v>
      </c>
      <c r="R49" s="191">
        <f>SUM(R18:R48)</f>
        <v>0</v>
      </c>
      <c r="S49" s="192">
        <f>SUM(S18:S48)</f>
        <v>38743.810000000005</v>
      </c>
      <c r="T49" s="192">
        <f>SUM(T18:T48)</f>
        <v>136655.65999999997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88" priority="3" stopIfTrue="1">
      <formula>$U$9&gt;100%</formula>
    </cfRule>
    <cfRule type="expression" dxfId="587" priority="4">
      <formula>$U$9&lt;50%</formula>
    </cfRule>
  </conditionalFormatting>
  <conditionalFormatting sqref="V9:V10">
    <cfRule type="expression" dxfId="586" priority="1">
      <formula>$V$9&lt;50%</formula>
    </cfRule>
    <cfRule type="expression" dxfId="585" priority="2">
      <formula>$V$9&gt;50%</formula>
    </cfRule>
  </conditionalFormatting>
  <dataValidations count="5">
    <dataValidation type="list" allowBlank="1" showInputMessage="1" showErrorMessage="1" sqref="M18:M48" xr:uid="{C00110A3-5B59-4154-843F-47098E620430}">
      <formula1>$Y$31:$Y$32</formula1>
    </dataValidation>
    <dataValidation type="list" showInputMessage="1" showErrorMessage="1" sqref="D45:D48" xr:uid="{B5FB2272-1F54-4509-8C08-62EC72B39B39}">
      <formula1>$Z$18:$Z$29</formula1>
    </dataValidation>
    <dataValidation type="list" allowBlank="1" showInputMessage="1" showErrorMessage="1" sqref="I13" xr:uid="{4D2D1D6F-A2CE-4D3A-9863-1C6193967395}">
      <formula1>$K$9:$K$9</formula1>
    </dataValidation>
    <dataValidation type="list" allowBlank="1" showInputMessage="1" showErrorMessage="1" sqref="H13" xr:uid="{BC9F6BE3-F7E7-4642-B117-1DBC675DC18A}">
      <formula1>$Y$13:$Y$14</formula1>
    </dataValidation>
    <dataValidation type="list" allowBlank="1" showInputMessage="1" showErrorMessage="1" sqref="F17 K17 Q17 Q14" xr:uid="{7B493DC5-398F-4C06-A180-DB9F07B4068C}">
      <formula1>$Y$11:$Y$12</formula1>
    </dataValidation>
  </dataValidations>
  <printOptions verticalCentered="1"/>
  <pageMargins left="0.2" right="0.2" top="0.25" bottom="0.25" header="0.05" footer="0.05"/>
  <pageSetup scale="3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6E4-2CE3-478D-B0EE-C4D332473B3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249</v>
      </c>
      <c r="G2" s="545"/>
      <c r="H2" s="541" t="s">
        <v>36</v>
      </c>
      <c r="I2" s="542"/>
      <c r="J2" s="543"/>
      <c r="K2" s="48"/>
      <c r="L2" s="526" t="s">
        <v>37</v>
      </c>
      <c r="M2" s="527"/>
      <c r="N2" s="528"/>
      <c r="O2" s="240"/>
      <c r="P2" s="439">
        <f>H49</f>
        <v>336008.96000000002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v>2010</v>
      </c>
      <c r="G3" s="539"/>
      <c r="H3" s="535" t="s">
        <v>41</v>
      </c>
      <c r="I3" s="536"/>
      <c r="J3" s="537"/>
      <c r="K3" s="46"/>
      <c r="L3" s="529" t="s">
        <v>42</v>
      </c>
      <c r="M3" s="530"/>
      <c r="N3" s="531"/>
      <c r="O3" s="240"/>
      <c r="P3" s="441">
        <f>L49</f>
        <v>182870.52</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153138.44000000003</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250</v>
      </c>
      <c r="G5" s="539"/>
      <c r="H5" s="535" t="s">
        <v>52</v>
      </c>
      <c r="I5" s="536"/>
      <c r="J5" s="537"/>
      <c r="K5" s="46"/>
      <c r="L5" s="532" t="s">
        <v>53</v>
      </c>
      <c r="M5" s="533"/>
      <c r="N5" s="534"/>
      <c r="O5" s="240"/>
      <c r="P5" s="518">
        <f>IFERROR((P2-P3)/P2,"")</f>
        <v>0.45575701314631617</v>
      </c>
      <c r="Q5" s="518"/>
      <c r="R5" s="519"/>
      <c r="S5" s="452" t="s">
        <v>54</v>
      </c>
      <c r="T5" s="454"/>
      <c r="U5" s="511"/>
      <c r="V5" s="512"/>
      <c r="W5" s="31"/>
      <c r="X5" s="167"/>
      <c r="Y5" s="175"/>
      <c r="Z5" s="173"/>
      <c r="AA5" s="173"/>
      <c r="AB5" s="173"/>
    </row>
    <row r="6" spans="1:28" ht="15" customHeight="1">
      <c r="A6" s="167"/>
      <c r="B6" s="230" t="s">
        <v>55</v>
      </c>
      <c r="C6" s="44"/>
      <c r="D6" s="535" t="s">
        <v>56</v>
      </c>
      <c r="E6" s="537"/>
      <c r="F6" s="538" t="s">
        <v>251</v>
      </c>
      <c r="G6" s="539"/>
      <c r="H6" s="535" t="s">
        <v>58</v>
      </c>
      <c r="I6" s="536"/>
      <c r="J6" s="537"/>
      <c r="K6" s="46"/>
      <c r="L6" s="513" t="s">
        <v>59</v>
      </c>
      <c r="M6" s="514"/>
      <c r="N6" s="515"/>
      <c r="O6" s="240"/>
      <c r="P6" s="516">
        <f>T49</f>
        <v>182870.52</v>
      </c>
      <c r="Q6" s="516"/>
      <c r="R6" s="517"/>
      <c r="S6" s="452" t="s">
        <v>60</v>
      </c>
      <c r="T6" s="454"/>
      <c r="U6" s="511"/>
      <c r="V6" s="512"/>
      <c r="W6" s="32"/>
      <c r="X6" s="64"/>
      <c r="Y6" s="65"/>
      <c r="Z6" s="173"/>
      <c r="AA6" s="173"/>
      <c r="AB6" s="173"/>
    </row>
    <row r="7" spans="1:28" ht="15" customHeight="1">
      <c r="A7" s="167"/>
      <c r="B7" s="230" t="s">
        <v>61</v>
      </c>
      <c r="C7" s="45"/>
      <c r="D7" s="535" t="s">
        <v>62</v>
      </c>
      <c r="E7" s="537"/>
      <c r="F7" s="538" t="s">
        <v>252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182870.52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975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38.21</v>
      </c>
      <c r="G18" s="23">
        <f>ROUND(IF($F$17="USD $", F18*$E$15,F18*$D$15),2)</f>
        <v>54.26</v>
      </c>
      <c r="H18" s="24">
        <f>ROUND(IF($H$17=$G$17,E18*G18,E18*F18),2)</f>
        <v>54.26</v>
      </c>
      <c r="I18" s="25"/>
      <c r="J18" s="201">
        <f t="shared" ref="J18:J48" si="0">E18</f>
        <v>1</v>
      </c>
      <c r="K18" s="23">
        <f>IFERROR(IF(M18="OEM DISC %",ROUND(IF($K$17=$F$17,F18*(1-N18),G18*(1-N18)),2),IF(M18="MARKUP %",ROUND(R18/J18*(1+N18),2))),0)</f>
        <v>29.84</v>
      </c>
      <c r="L18" s="23">
        <f>ROUND((J18*K18),2)</f>
        <v>29.84</v>
      </c>
      <c r="M18" s="22" t="s">
        <v>113</v>
      </c>
      <c r="N18" s="50">
        <v>0.45</v>
      </c>
      <c r="O18" s="68"/>
      <c r="P18" s="2"/>
      <c r="Q18" s="27"/>
      <c r="R18" s="28">
        <f>ROUND(IF($R$17=$Q$17,Q18,IF($R$17="USD $",Q18*$D$15,Q18*$E$15))*E18,2)</f>
        <v>0</v>
      </c>
      <c r="S18" s="28">
        <f>IFERROR(ROUND(T18/E18,2),0)</f>
        <v>29.84</v>
      </c>
      <c r="T18" s="28">
        <f>ROUND(L18-R18,2)</f>
        <v>29.84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86.75</v>
      </c>
      <c r="G19" s="52">
        <f t="shared" ref="G19:G48" si="1">ROUND(IF($F$17="USD $", F19*$E$15,F19*$D$15),2)</f>
        <v>123.19</v>
      </c>
      <c r="H19" s="53">
        <f t="shared" ref="H19:H48" si="2">ROUND(IF($H$17=$G$17,E19*G19,E19*F19),2)</f>
        <v>123.19</v>
      </c>
      <c r="I19" s="56"/>
      <c r="J19" s="200">
        <f t="shared" si="0"/>
        <v>1</v>
      </c>
      <c r="K19" s="52">
        <f t="shared" ref="K19:K48" si="3">IFERROR(IF(M19="OEM DISC %",ROUND(IF($K$17=$F$17,F19*(1-N19),G19*(1-N19)),2),IF(M19="MARKUP %",ROUND(R19/J19*(1+N19),2))),0)</f>
        <v>67.75</v>
      </c>
      <c r="L19" s="52">
        <f t="shared" ref="L19:L48" si="4">ROUND((J19*K19),2)</f>
        <v>67.75</v>
      </c>
      <c r="M19" s="252" t="s">
        <v>113</v>
      </c>
      <c r="N19" s="30">
        <v>0.45</v>
      </c>
      <c r="O19" s="68"/>
      <c r="P19" s="1"/>
      <c r="Q19" s="29"/>
      <c r="R19" s="54">
        <f>ROUND(IF($R$17=$Q$17,Q19,IF($R$17="USD $",Q19*$D$15,Q19*$E$15))*E19,2)</f>
        <v>0</v>
      </c>
      <c r="S19" s="77">
        <f t="shared" ref="S19:S48" si="5">IFERROR(ROUND(T19/E19,2),0)</f>
        <v>67.75</v>
      </c>
      <c r="T19" s="77">
        <f t="shared" ref="T19:T48" si="6">ROUND(L19-R19,2)</f>
        <v>67.75</v>
      </c>
      <c r="U19" s="55">
        <f t="shared" ref="U19:U48" si="7">IFERROR(((K19-(R19/J19))/(R19/J19)),0)</f>
        <v>0</v>
      </c>
      <c r="V19" s="55">
        <f t="shared" ref="V19:V48" si="8">IFERROR(((K19-(R19/J19))/K19),0)</f>
        <v>1</v>
      </c>
      <c r="W19" s="42"/>
      <c r="X19" s="67"/>
      <c r="Y19" s="173" t="s">
        <v>116</v>
      </c>
      <c r="Z19" s="173">
        <v>500</v>
      </c>
      <c r="AA19" s="173"/>
      <c r="AB19" s="173"/>
    </row>
    <row r="20" spans="1:28">
      <c r="A20" s="167"/>
      <c r="B20" s="2" t="s">
        <v>209</v>
      </c>
      <c r="C20" s="20" t="s">
        <v>118</v>
      </c>
      <c r="D20" s="250">
        <v>500</v>
      </c>
      <c r="E20" s="165">
        <v>1</v>
      </c>
      <c r="F20" s="22">
        <v>71.3</v>
      </c>
      <c r="G20" s="23">
        <f t="shared" si="1"/>
        <v>101.25</v>
      </c>
      <c r="H20" s="24">
        <f t="shared" si="2"/>
        <v>101.25</v>
      </c>
      <c r="I20" s="56"/>
      <c r="J20" s="201">
        <f t="shared" si="0"/>
        <v>1</v>
      </c>
      <c r="K20" s="23">
        <f t="shared" si="3"/>
        <v>55.69</v>
      </c>
      <c r="L20" s="23">
        <f t="shared" si="4"/>
        <v>55.69</v>
      </c>
      <c r="M20" s="22" t="s">
        <v>113</v>
      </c>
      <c r="N20" s="26">
        <v>0.45</v>
      </c>
      <c r="O20" s="68"/>
      <c r="P20" s="3"/>
      <c r="Q20" s="27"/>
      <c r="R20" s="28">
        <f t="shared" ref="R20:R48" si="9">ROUND(IF($R$17=$Q$17,Q20,IF($R$17="USD $",Q20*$D$15,Q20*$E$15))*E20,2)</f>
        <v>0</v>
      </c>
      <c r="S20" s="28">
        <f t="shared" si="5"/>
        <v>55.69</v>
      </c>
      <c r="T20" s="28">
        <f t="shared" si="6"/>
        <v>55.69</v>
      </c>
      <c r="U20" s="43">
        <f t="shared" si="7"/>
        <v>0</v>
      </c>
      <c r="V20" s="43">
        <f t="shared" si="8"/>
        <v>1</v>
      </c>
      <c r="W20" s="41"/>
      <c r="X20" s="67"/>
      <c r="Y20" s="173" t="s">
        <v>119</v>
      </c>
      <c r="Z20" s="173">
        <v>750</v>
      </c>
      <c r="AA20" s="173"/>
      <c r="AB20" s="173"/>
    </row>
    <row r="21" spans="1:28">
      <c r="A21" s="167"/>
      <c r="B21" s="1" t="s">
        <v>212</v>
      </c>
      <c r="C21" s="19" t="s">
        <v>121</v>
      </c>
      <c r="D21" s="249">
        <v>500</v>
      </c>
      <c r="E21" s="166">
        <v>1</v>
      </c>
      <c r="F21" s="29">
        <v>155.71</v>
      </c>
      <c r="G21" s="52">
        <f t="shared" si="1"/>
        <v>221.11</v>
      </c>
      <c r="H21" s="53">
        <f t="shared" si="2"/>
        <v>221.11</v>
      </c>
      <c r="I21" s="56"/>
      <c r="J21" s="200">
        <f t="shared" si="0"/>
        <v>1</v>
      </c>
      <c r="K21" s="52">
        <f t="shared" si="3"/>
        <v>121.61</v>
      </c>
      <c r="L21" s="52">
        <f t="shared" si="4"/>
        <v>121.61</v>
      </c>
      <c r="M21" s="252" t="s">
        <v>113</v>
      </c>
      <c r="N21" s="30">
        <v>0.45</v>
      </c>
      <c r="O21" s="68"/>
      <c r="P21" s="1"/>
      <c r="Q21" s="29"/>
      <c r="R21" s="54">
        <f t="shared" si="9"/>
        <v>0</v>
      </c>
      <c r="S21" s="77">
        <f t="shared" si="5"/>
        <v>121.61</v>
      </c>
      <c r="T21" s="77">
        <f t="shared" si="6"/>
        <v>121.61</v>
      </c>
      <c r="U21" s="55">
        <f t="shared" si="7"/>
        <v>0</v>
      </c>
      <c r="V21" s="55">
        <f t="shared" si="8"/>
        <v>1</v>
      </c>
      <c r="W21" s="42"/>
      <c r="X21" s="67"/>
      <c r="Y21" s="173" t="s">
        <v>122</v>
      </c>
      <c r="Z21" s="173">
        <v>1000</v>
      </c>
      <c r="AA21" s="173"/>
      <c r="AB21" s="173"/>
    </row>
    <row r="22" spans="1:28">
      <c r="A22" s="167"/>
      <c r="B22" s="2" t="s">
        <v>254</v>
      </c>
      <c r="C22" s="20" t="s">
        <v>124</v>
      </c>
      <c r="D22" s="250">
        <v>500</v>
      </c>
      <c r="E22" s="165">
        <v>1</v>
      </c>
      <c r="F22" s="22">
        <v>38.21</v>
      </c>
      <c r="G22" s="23">
        <f t="shared" si="1"/>
        <v>54.26</v>
      </c>
      <c r="H22" s="24">
        <f t="shared" si="2"/>
        <v>54.26</v>
      </c>
      <c r="I22" s="56"/>
      <c r="J22" s="201">
        <f t="shared" si="0"/>
        <v>1</v>
      </c>
      <c r="K22" s="23">
        <f t="shared" si="3"/>
        <v>29.84</v>
      </c>
      <c r="L22" s="23">
        <f t="shared" si="4"/>
        <v>29.84</v>
      </c>
      <c r="M22" s="22" t="s">
        <v>113</v>
      </c>
      <c r="N22" s="26">
        <v>0.45</v>
      </c>
      <c r="O22" s="68"/>
      <c r="P22" s="3"/>
      <c r="Q22" s="27"/>
      <c r="R22" s="28">
        <f t="shared" si="9"/>
        <v>0</v>
      </c>
      <c r="S22" s="28">
        <f t="shared" si="5"/>
        <v>29.84</v>
      </c>
      <c r="T22" s="28">
        <f t="shared" si="6"/>
        <v>29.84</v>
      </c>
      <c r="U22" s="43">
        <f t="shared" si="7"/>
        <v>0</v>
      </c>
      <c r="V22" s="43">
        <f t="shared" si="8"/>
        <v>1</v>
      </c>
      <c r="W22" s="41"/>
      <c r="X22" s="67"/>
      <c r="Y22" s="173" t="s">
        <v>46</v>
      </c>
      <c r="Z22" s="173">
        <v>1200</v>
      </c>
      <c r="AA22" s="173"/>
      <c r="AB22" s="173"/>
    </row>
    <row r="23" spans="1:28">
      <c r="A23" s="167"/>
      <c r="B23" s="1" t="s">
        <v>214</v>
      </c>
      <c r="C23" s="19" t="s">
        <v>126</v>
      </c>
      <c r="D23" s="249">
        <v>500</v>
      </c>
      <c r="E23" s="166">
        <v>1</v>
      </c>
      <c r="F23" s="29">
        <v>192.49</v>
      </c>
      <c r="G23" s="52">
        <f t="shared" si="1"/>
        <v>273.33999999999997</v>
      </c>
      <c r="H23" s="53">
        <f t="shared" si="2"/>
        <v>273.33999999999997</v>
      </c>
      <c r="I23" s="56"/>
      <c r="J23" s="200">
        <f t="shared" si="0"/>
        <v>1</v>
      </c>
      <c r="K23" s="52">
        <f t="shared" si="3"/>
        <v>150.34</v>
      </c>
      <c r="L23" s="52">
        <f t="shared" si="4"/>
        <v>150.34</v>
      </c>
      <c r="M23" s="252" t="s">
        <v>113</v>
      </c>
      <c r="N23" s="30">
        <v>0.45</v>
      </c>
      <c r="O23" s="68"/>
      <c r="P23" s="1"/>
      <c r="Q23" s="29"/>
      <c r="R23" s="54">
        <f t="shared" si="9"/>
        <v>0</v>
      </c>
      <c r="S23" s="77">
        <f t="shared" si="5"/>
        <v>150.34</v>
      </c>
      <c r="T23" s="77">
        <f t="shared" si="6"/>
        <v>150.34</v>
      </c>
      <c r="U23" s="55">
        <f t="shared" si="7"/>
        <v>0</v>
      </c>
      <c r="V23" s="55">
        <f t="shared" si="8"/>
        <v>1</v>
      </c>
      <c r="W23" s="42"/>
      <c r="X23" s="67"/>
      <c r="Y23" s="173" t="s">
        <v>127</v>
      </c>
      <c r="Z23" s="173">
        <v>2000</v>
      </c>
      <c r="AA23" s="173"/>
      <c r="AB23" s="173"/>
    </row>
    <row r="24" spans="1:28">
      <c r="A24" s="167"/>
      <c r="B24" s="2" t="s">
        <v>216</v>
      </c>
      <c r="C24" s="20" t="s">
        <v>129</v>
      </c>
      <c r="D24" s="250">
        <v>250</v>
      </c>
      <c r="E24" s="165">
        <v>1</v>
      </c>
      <c r="F24" s="22">
        <v>133.9</v>
      </c>
      <c r="G24" s="23">
        <f t="shared" si="1"/>
        <v>190.14</v>
      </c>
      <c r="H24" s="24">
        <f t="shared" si="2"/>
        <v>190.14</v>
      </c>
      <c r="I24" s="56"/>
      <c r="J24" s="201">
        <f t="shared" si="0"/>
        <v>1</v>
      </c>
      <c r="K24" s="23">
        <f t="shared" si="3"/>
        <v>104.58</v>
      </c>
      <c r="L24" s="23">
        <f t="shared" si="4"/>
        <v>104.58</v>
      </c>
      <c r="M24" s="22" t="s">
        <v>113</v>
      </c>
      <c r="N24" s="26">
        <v>0.45</v>
      </c>
      <c r="O24" s="68"/>
      <c r="P24" s="3"/>
      <c r="Q24" s="27"/>
      <c r="R24" s="28">
        <f t="shared" si="9"/>
        <v>0</v>
      </c>
      <c r="S24" s="28">
        <f t="shared" si="5"/>
        <v>104.58</v>
      </c>
      <c r="T24" s="28">
        <f t="shared" si="6"/>
        <v>104.58</v>
      </c>
      <c r="U24" s="43">
        <f t="shared" si="7"/>
        <v>0</v>
      </c>
      <c r="V24" s="43">
        <f t="shared" si="8"/>
        <v>1</v>
      </c>
      <c r="W24" s="41"/>
      <c r="X24" s="67"/>
      <c r="Y24" s="173" t="s">
        <v>130</v>
      </c>
      <c r="Z24" s="173">
        <v>4000</v>
      </c>
      <c r="AA24" s="173"/>
      <c r="AB24" s="173"/>
    </row>
    <row r="25" spans="1:28">
      <c r="A25" s="167"/>
      <c r="B25" s="1" t="s">
        <v>218</v>
      </c>
      <c r="C25" s="19" t="s">
        <v>132</v>
      </c>
      <c r="D25" s="249">
        <v>250</v>
      </c>
      <c r="E25" s="166">
        <v>1</v>
      </c>
      <c r="F25" s="29">
        <v>43.76</v>
      </c>
      <c r="G25" s="52">
        <f t="shared" si="1"/>
        <v>62.14</v>
      </c>
      <c r="H25" s="53">
        <f t="shared" si="2"/>
        <v>62.14</v>
      </c>
      <c r="I25" s="56"/>
      <c r="J25" s="200">
        <f t="shared" si="0"/>
        <v>1</v>
      </c>
      <c r="K25" s="52">
        <f t="shared" si="3"/>
        <v>34.18</v>
      </c>
      <c r="L25" s="52">
        <f t="shared" si="4"/>
        <v>34.18</v>
      </c>
      <c r="M25" s="252" t="s">
        <v>113</v>
      </c>
      <c r="N25" s="30">
        <v>0.45</v>
      </c>
      <c r="O25" s="68"/>
      <c r="P25" s="1"/>
      <c r="Q25" s="29"/>
      <c r="R25" s="54">
        <f t="shared" si="9"/>
        <v>0</v>
      </c>
      <c r="S25" s="77">
        <f t="shared" si="5"/>
        <v>34.18</v>
      </c>
      <c r="T25" s="77">
        <f t="shared" si="6"/>
        <v>34.18</v>
      </c>
      <c r="U25" s="55">
        <f t="shared" si="7"/>
        <v>0</v>
      </c>
      <c r="V25" s="55">
        <f t="shared" si="8"/>
        <v>1</v>
      </c>
      <c r="W25" s="42"/>
      <c r="X25" s="67"/>
      <c r="Y25" s="173" t="s">
        <v>133</v>
      </c>
      <c r="Z25" s="173">
        <v>6000</v>
      </c>
      <c r="AA25" s="173"/>
      <c r="AB25" s="173"/>
    </row>
    <row r="26" spans="1:28">
      <c r="A26" s="167"/>
      <c r="B26" s="2" t="s">
        <v>219</v>
      </c>
      <c r="C26" s="20" t="s">
        <v>132</v>
      </c>
      <c r="D26" s="250">
        <v>250</v>
      </c>
      <c r="E26" s="165">
        <v>1</v>
      </c>
      <c r="F26" s="22">
        <v>41.17</v>
      </c>
      <c r="G26" s="23">
        <f t="shared" si="1"/>
        <v>58.46</v>
      </c>
      <c r="H26" s="24">
        <f t="shared" si="2"/>
        <v>58.46</v>
      </c>
      <c r="I26" s="56"/>
      <c r="J26" s="201">
        <f t="shared" si="0"/>
        <v>1</v>
      </c>
      <c r="K26" s="23">
        <f t="shared" si="3"/>
        <v>32.15</v>
      </c>
      <c r="L26" s="23">
        <f t="shared" si="4"/>
        <v>32.15</v>
      </c>
      <c r="M26" s="22" t="s">
        <v>113</v>
      </c>
      <c r="N26" s="26">
        <v>0.45</v>
      </c>
      <c r="O26" s="68"/>
      <c r="P26" s="3"/>
      <c r="Q26" s="27"/>
      <c r="R26" s="28">
        <f t="shared" si="9"/>
        <v>0</v>
      </c>
      <c r="S26" s="28">
        <f t="shared" si="5"/>
        <v>32.15</v>
      </c>
      <c r="T26" s="28">
        <f t="shared" si="6"/>
        <v>32.15</v>
      </c>
      <c r="U26" s="43">
        <f t="shared" si="7"/>
        <v>0</v>
      </c>
      <c r="V26" s="43">
        <f t="shared" si="8"/>
        <v>1</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222</v>
      </c>
      <c r="C28" s="20" t="s">
        <v>138</v>
      </c>
      <c r="D28" s="250" t="s">
        <v>140</v>
      </c>
      <c r="E28" s="165">
        <v>1</v>
      </c>
      <c r="F28" s="22">
        <v>1702.51</v>
      </c>
      <c r="G28" s="23">
        <f t="shared" si="1"/>
        <v>2417.56</v>
      </c>
      <c r="H28" s="24">
        <f t="shared" si="2"/>
        <v>2417.56</v>
      </c>
      <c r="I28" s="56"/>
      <c r="J28" s="201">
        <f t="shared" si="0"/>
        <v>1</v>
      </c>
      <c r="K28" s="23">
        <f t="shared" si="3"/>
        <v>1329.66</v>
      </c>
      <c r="L28" s="23">
        <f t="shared" si="4"/>
        <v>1329.66</v>
      </c>
      <c r="M28" s="22" t="s">
        <v>113</v>
      </c>
      <c r="N28" s="26">
        <v>0.45</v>
      </c>
      <c r="O28" s="68"/>
      <c r="P28" s="3"/>
      <c r="Q28" s="27"/>
      <c r="R28" s="28">
        <f t="shared" si="9"/>
        <v>0</v>
      </c>
      <c r="S28" s="28">
        <f t="shared" si="5"/>
        <v>1329.66</v>
      </c>
      <c r="T28" s="28">
        <f t="shared" si="6"/>
        <v>1329.66</v>
      </c>
      <c r="U28" s="43">
        <f t="shared" si="7"/>
        <v>0</v>
      </c>
      <c r="V28" s="43">
        <f t="shared" si="8"/>
        <v>1</v>
      </c>
      <c r="W28" s="41"/>
      <c r="X28" s="67"/>
      <c r="Y28" s="173" t="s">
        <v>139</v>
      </c>
      <c r="Z28" s="173" t="s">
        <v>140</v>
      </c>
      <c r="AA28" s="173"/>
      <c r="AB28" s="173"/>
    </row>
    <row r="29" spans="1:28">
      <c r="A29" s="167"/>
      <c r="B29" s="1" t="s">
        <v>223</v>
      </c>
      <c r="C29" s="19" t="s">
        <v>142</v>
      </c>
      <c r="D29" s="249" t="s">
        <v>140</v>
      </c>
      <c r="E29" s="166">
        <v>2</v>
      </c>
      <c r="F29" s="29">
        <v>551.85</v>
      </c>
      <c r="G29" s="52">
        <f>ROUND(IF($F$17="USD $", F29*$E$15,F29*$D$15),2)</f>
        <v>783.63</v>
      </c>
      <c r="H29" s="53">
        <f>ROUND(IF($H$17=$G$17,E29*G29,E29*F29),2)</f>
        <v>1567.26</v>
      </c>
      <c r="I29" s="56"/>
      <c r="J29" s="200">
        <f t="shared" si="0"/>
        <v>2</v>
      </c>
      <c r="K29" s="52">
        <f t="shared" si="3"/>
        <v>431</v>
      </c>
      <c r="L29" s="52">
        <f>ROUND((J29*K29),2)</f>
        <v>862</v>
      </c>
      <c r="M29" s="252" t="s">
        <v>113</v>
      </c>
      <c r="N29" s="30">
        <v>0.45</v>
      </c>
      <c r="O29" s="68"/>
      <c r="P29" s="1"/>
      <c r="Q29" s="29"/>
      <c r="R29" s="54">
        <f t="shared" si="9"/>
        <v>0</v>
      </c>
      <c r="S29" s="77">
        <f t="shared" si="5"/>
        <v>431</v>
      </c>
      <c r="T29" s="77">
        <f t="shared" si="6"/>
        <v>862</v>
      </c>
      <c r="U29" s="55">
        <f t="shared" si="7"/>
        <v>0</v>
      </c>
      <c r="V29" s="55">
        <f t="shared" si="8"/>
        <v>1</v>
      </c>
      <c r="W29" s="42"/>
      <c r="X29" s="67"/>
      <c r="Y29" s="173" t="s">
        <v>143</v>
      </c>
      <c r="Z29" s="173"/>
      <c r="AA29" s="173"/>
      <c r="AB29" s="173"/>
    </row>
    <row r="30" spans="1:28">
      <c r="A30" s="167"/>
      <c r="B30" s="2" t="s">
        <v>224</v>
      </c>
      <c r="C30" s="20" t="s">
        <v>145</v>
      </c>
      <c r="D30" s="250">
        <v>6000</v>
      </c>
      <c r="E30" s="165">
        <v>1</v>
      </c>
      <c r="F30" s="22">
        <v>12787.87</v>
      </c>
      <c r="G30" s="23">
        <f>ROUND(IF($F$17="USD $", F30*$E$15,F30*$D$15),2)</f>
        <v>18158.78</v>
      </c>
      <c r="H30" s="24">
        <f>ROUND(IF($H$17=$G$17,E30*G30,E30*F30),2)</f>
        <v>18158.78</v>
      </c>
      <c r="I30" s="56"/>
      <c r="J30" s="201">
        <f t="shared" si="0"/>
        <v>1</v>
      </c>
      <c r="K30" s="23">
        <f>IFERROR(IF(M30="OEM DISC %",ROUND(IF($K$17=$F$17,F30*(1-N30),G30*(1-N30)),2),IF(M30="MARKUP %",ROUND(R30/J30*(1+N30),2))),0)</f>
        <v>9987.33</v>
      </c>
      <c r="L30" s="23">
        <f t="shared" si="4"/>
        <v>9987.33</v>
      </c>
      <c r="M30" s="22" t="s">
        <v>113</v>
      </c>
      <c r="N30" s="26">
        <v>0.45</v>
      </c>
      <c r="O30" s="68"/>
      <c r="P30" s="3"/>
      <c r="Q30" s="27"/>
      <c r="R30" s="28">
        <f t="shared" si="9"/>
        <v>0</v>
      </c>
      <c r="S30" s="28">
        <f t="shared" si="5"/>
        <v>9987.33</v>
      </c>
      <c r="T30" s="28">
        <f t="shared" si="6"/>
        <v>9987.33</v>
      </c>
      <c r="U30" s="43">
        <f t="shared" si="7"/>
        <v>0</v>
      </c>
      <c r="V30" s="43">
        <f t="shared" si="8"/>
        <v>1</v>
      </c>
      <c r="W30" s="41"/>
      <c r="X30" s="67"/>
      <c r="Y30" s="173"/>
      <c r="Z30" s="173"/>
      <c r="AA30" s="173"/>
      <c r="AB30" s="173"/>
    </row>
    <row r="31" spans="1:28">
      <c r="A31" s="167"/>
      <c r="B31" s="1" t="s">
        <v>226</v>
      </c>
      <c r="C31" s="19" t="s">
        <v>147</v>
      </c>
      <c r="D31" s="249">
        <v>6000</v>
      </c>
      <c r="E31" s="166">
        <v>6</v>
      </c>
      <c r="F31" s="29">
        <v>1430.29</v>
      </c>
      <c r="G31" s="52">
        <f>ROUND(IF($F$17="USD $", F31*$E$15,F31*$D$15),2)</f>
        <v>2031.01</v>
      </c>
      <c r="H31" s="53">
        <f>ROUND(IF($H$17=$G$17,E31*G31,E31*F31),2)</f>
        <v>12186.06</v>
      </c>
      <c r="I31" s="56"/>
      <c r="J31" s="200">
        <f t="shared" si="0"/>
        <v>6</v>
      </c>
      <c r="K31" s="52">
        <f>IFERROR(IF(M31="OEM DISC %",ROUND(IF($K$17=$F$17,F31*(1-N31),G31*(1-N31)),2),IF(M31="MARKUP %",ROUND(R31/J31*(1+N31),2))),0)</f>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t="s">
        <v>255</v>
      </c>
      <c r="C32" s="20" t="s">
        <v>174</v>
      </c>
      <c r="D32" s="250">
        <v>10000</v>
      </c>
      <c r="E32" s="165">
        <v>1</v>
      </c>
      <c r="F32" s="22">
        <v>19323.96</v>
      </c>
      <c r="G32" s="23">
        <f t="shared" si="1"/>
        <v>27440.02</v>
      </c>
      <c r="H32" s="24">
        <f t="shared" si="2"/>
        <v>27440.02</v>
      </c>
      <c r="I32" s="56"/>
      <c r="J32" s="201">
        <f t="shared" si="0"/>
        <v>1</v>
      </c>
      <c r="K32" s="23">
        <f t="shared" si="3"/>
        <v>15092.01</v>
      </c>
      <c r="L32" s="23">
        <f t="shared" si="4"/>
        <v>15092.01</v>
      </c>
      <c r="M32" s="22" t="s">
        <v>113</v>
      </c>
      <c r="N32" s="26">
        <v>0.45</v>
      </c>
      <c r="O32" s="68"/>
      <c r="P32" s="3"/>
      <c r="Q32" s="27"/>
      <c r="R32" s="28">
        <f t="shared" si="9"/>
        <v>0</v>
      </c>
      <c r="S32" s="28">
        <f t="shared" si="5"/>
        <v>15092.01</v>
      </c>
      <c r="T32" s="28">
        <f t="shared" si="6"/>
        <v>15092.01</v>
      </c>
      <c r="U32" s="43">
        <f t="shared" si="7"/>
        <v>0</v>
      </c>
      <c r="V32" s="43">
        <f t="shared" si="8"/>
        <v>1</v>
      </c>
      <c r="W32" s="41"/>
      <c r="X32" s="67"/>
      <c r="Y32" s="173" t="s">
        <v>148</v>
      </c>
      <c r="Z32" s="173"/>
      <c r="AA32" s="173"/>
      <c r="AB32" s="173"/>
    </row>
    <row r="33" spans="1:28">
      <c r="A33" s="167"/>
      <c r="B33" s="1" t="s">
        <v>256</v>
      </c>
      <c r="C33" s="19" t="s">
        <v>176</v>
      </c>
      <c r="D33" s="249">
        <v>10000</v>
      </c>
      <c r="E33" s="166">
        <v>1</v>
      </c>
      <c r="F33" s="29">
        <v>3576.6</v>
      </c>
      <c r="G33" s="52">
        <f t="shared" si="1"/>
        <v>5078.7700000000004</v>
      </c>
      <c r="H33" s="53">
        <f t="shared" si="2"/>
        <v>5078.7700000000004</v>
      </c>
      <c r="I33" s="56"/>
      <c r="J33" s="200">
        <f t="shared" si="0"/>
        <v>1</v>
      </c>
      <c r="K33" s="52">
        <f t="shared" si="3"/>
        <v>2793.32</v>
      </c>
      <c r="L33" s="52">
        <f t="shared" si="4"/>
        <v>2793.32</v>
      </c>
      <c r="M33" s="252" t="s">
        <v>113</v>
      </c>
      <c r="N33" s="30">
        <v>0.45</v>
      </c>
      <c r="O33" s="68"/>
      <c r="P33" s="1"/>
      <c r="Q33" s="29"/>
      <c r="R33" s="54">
        <f t="shared" si="9"/>
        <v>0</v>
      </c>
      <c r="S33" s="77">
        <f t="shared" si="5"/>
        <v>2793.32</v>
      </c>
      <c r="T33" s="77">
        <f t="shared" si="6"/>
        <v>2793.32</v>
      </c>
      <c r="U33" s="55">
        <f t="shared" si="7"/>
        <v>0</v>
      </c>
      <c r="V33" s="55">
        <f t="shared" si="8"/>
        <v>1</v>
      </c>
      <c r="W33" s="42"/>
      <c r="X33" s="67"/>
      <c r="Y33" s="173"/>
      <c r="Z33" s="173"/>
      <c r="AA33" s="173"/>
      <c r="AB33" s="173"/>
    </row>
    <row r="34" spans="1:28">
      <c r="A34" s="167"/>
      <c r="B34" s="2" t="s">
        <v>257</v>
      </c>
      <c r="C34" s="20" t="s">
        <v>258</v>
      </c>
      <c r="D34" s="250">
        <v>10000</v>
      </c>
      <c r="E34" s="165">
        <v>1</v>
      </c>
      <c r="F34" s="22">
        <v>9677.14</v>
      </c>
      <c r="G34" s="23">
        <f t="shared" si="1"/>
        <v>13741.54</v>
      </c>
      <c r="H34" s="24">
        <f t="shared" si="2"/>
        <v>13741.54</v>
      </c>
      <c r="I34" s="56"/>
      <c r="J34" s="201">
        <f t="shared" si="0"/>
        <v>1</v>
      </c>
      <c r="K34" s="23">
        <f t="shared" si="3"/>
        <v>7557.85</v>
      </c>
      <c r="L34" s="23">
        <f t="shared" si="4"/>
        <v>7557.85</v>
      </c>
      <c r="M34" s="22" t="s">
        <v>113</v>
      </c>
      <c r="N34" s="26">
        <v>0.45</v>
      </c>
      <c r="O34" s="68"/>
      <c r="P34" s="3"/>
      <c r="Q34" s="27"/>
      <c r="R34" s="28">
        <f t="shared" si="9"/>
        <v>0</v>
      </c>
      <c r="S34" s="28">
        <f t="shared" si="5"/>
        <v>7557.85</v>
      </c>
      <c r="T34" s="28">
        <f t="shared" si="6"/>
        <v>7557.85</v>
      </c>
      <c r="U34" s="43">
        <f t="shared" si="7"/>
        <v>0</v>
      </c>
      <c r="V34" s="43">
        <f t="shared" si="8"/>
        <v>1</v>
      </c>
      <c r="W34" s="41"/>
      <c r="X34" s="67"/>
      <c r="Y34" s="173"/>
      <c r="Z34" s="173"/>
      <c r="AA34" s="173"/>
      <c r="AB34" s="173"/>
    </row>
    <row r="35" spans="1:28">
      <c r="A35" s="167"/>
      <c r="B35" s="1" t="s">
        <v>259</v>
      </c>
      <c r="C35" s="256" t="s">
        <v>260</v>
      </c>
      <c r="D35" s="421">
        <v>500</v>
      </c>
      <c r="E35" s="166">
        <v>5</v>
      </c>
      <c r="F35" s="29">
        <v>1232.03</v>
      </c>
      <c r="G35" s="52">
        <f t="shared" si="1"/>
        <v>1749.48</v>
      </c>
      <c r="H35" s="53">
        <f t="shared" si="2"/>
        <v>8747.4</v>
      </c>
      <c r="I35" s="56"/>
      <c r="J35" s="200">
        <f t="shared" si="0"/>
        <v>5</v>
      </c>
      <c r="K35" s="52">
        <f t="shared" si="3"/>
        <v>962.21</v>
      </c>
      <c r="L35" s="52">
        <f t="shared" si="4"/>
        <v>4811.05</v>
      </c>
      <c r="M35" s="252" t="s">
        <v>113</v>
      </c>
      <c r="N35" s="30">
        <v>0.45</v>
      </c>
      <c r="O35" s="68"/>
      <c r="P35" s="1"/>
      <c r="Q35" s="29"/>
      <c r="R35" s="54">
        <f t="shared" si="9"/>
        <v>0</v>
      </c>
      <c r="S35" s="77">
        <f t="shared" si="5"/>
        <v>962.21</v>
      </c>
      <c r="T35" s="77">
        <f t="shared" si="6"/>
        <v>4811.05</v>
      </c>
      <c r="U35" s="55">
        <f t="shared" si="7"/>
        <v>0</v>
      </c>
      <c r="V35" s="55">
        <f t="shared" si="8"/>
        <v>1</v>
      </c>
      <c r="W35" s="42"/>
      <c r="X35" s="67"/>
      <c r="Y35" s="173"/>
      <c r="Z35" s="173"/>
      <c r="AA35" s="173"/>
      <c r="AB35" s="173"/>
    </row>
    <row r="36" spans="1:28">
      <c r="A36" s="167"/>
      <c r="B36" s="2" t="s">
        <v>229</v>
      </c>
      <c r="C36" s="20" t="s">
        <v>261</v>
      </c>
      <c r="D36" s="419">
        <v>5000</v>
      </c>
      <c r="E36" s="165">
        <v>2</v>
      </c>
      <c r="F36" s="22">
        <v>11766.04</v>
      </c>
      <c r="G36" s="23">
        <f t="shared" si="1"/>
        <v>16707.78</v>
      </c>
      <c r="H36" s="24">
        <f t="shared" si="2"/>
        <v>33415.56</v>
      </c>
      <c r="I36" s="56"/>
      <c r="J36" s="201">
        <f t="shared" si="0"/>
        <v>2</v>
      </c>
      <c r="K36" s="23">
        <f t="shared" si="3"/>
        <v>9189.2800000000007</v>
      </c>
      <c r="L36" s="23">
        <f t="shared" si="4"/>
        <v>18378.560000000001</v>
      </c>
      <c r="M36" s="22" t="s">
        <v>113</v>
      </c>
      <c r="N36" s="26">
        <v>0.45</v>
      </c>
      <c r="O36" s="68"/>
      <c r="P36" s="3"/>
      <c r="Q36" s="27"/>
      <c r="R36" s="28">
        <f t="shared" si="9"/>
        <v>0</v>
      </c>
      <c r="S36" s="28">
        <f t="shared" si="5"/>
        <v>9189.2800000000007</v>
      </c>
      <c r="T36" s="28">
        <f t="shared" si="6"/>
        <v>18378.560000000001</v>
      </c>
      <c r="U36" s="43">
        <f t="shared" si="7"/>
        <v>0</v>
      </c>
      <c r="V36" s="43">
        <f t="shared" si="8"/>
        <v>1</v>
      </c>
      <c r="W36" s="41"/>
      <c r="X36" s="67"/>
      <c r="Y36" s="173"/>
      <c r="Z36" s="173"/>
      <c r="AA36" s="173"/>
      <c r="AB36" s="173"/>
    </row>
    <row r="37" spans="1:28">
      <c r="A37" s="167"/>
      <c r="B37" s="1" t="s">
        <v>241</v>
      </c>
      <c r="C37" s="19" t="s">
        <v>262</v>
      </c>
      <c r="D37" s="421">
        <v>5000</v>
      </c>
      <c r="E37" s="166">
        <v>6</v>
      </c>
      <c r="F37" s="29">
        <v>874.73</v>
      </c>
      <c r="G37" s="52">
        <f t="shared" si="1"/>
        <v>1242.1199999999999</v>
      </c>
      <c r="H37" s="53">
        <f t="shared" si="2"/>
        <v>7452.72</v>
      </c>
      <c r="I37" s="56"/>
      <c r="J37" s="200">
        <f t="shared" si="0"/>
        <v>6</v>
      </c>
      <c r="K37" s="52">
        <f t="shared" si="3"/>
        <v>683.17</v>
      </c>
      <c r="L37" s="52">
        <f t="shared" si="4"/>
        <v>4099.0200000000004</v>
      </c>
      <c r="M37" s="252" t="s">
        <v>113</v>
      </c>
      <c r="N37" s="30">
        <v>0.45</v>
      </c>
      <c r="O37" s="68"/>
      <c r="P37" s="1"/>
      <c r="Q37" s="29"/>
      <c r="R37" s="54">
        <f t="shared" si="9"/>
        <v>0</v>
      </c>
      <c r="S37" s="77">
        <f t="shared" si="5"/>
        <v>683.17</v>
      </c>
      <c r="T37" s="77">
        <f t="shared" si="6"/>
        <v>4099.0200000000004</v>
      </c>
      <c r="U37" s="55">
        <f t="shared" si="7"/>
        <v>0</v>
      </c>
      <c r="V37" s="55">
        <f t="shared" si="8"/>
        <v>1</v>
      </c>
      <c r="W37" s="42"/>
      <c r="X37" s="67"/>
      <c r="Y37" s="173"/>
      <c r="Z37" s="173"/>
      <c r="AA37" s="173"/>
      <c r="AB37" s="173"/>
    </row>
    <row r="38" spans="1:28">
      <c r="A38" s="167"/>
      <c r="B38" s="2" t="s">
        <v>239</v>
      </c>
      <c r="C38" s="255" t="s">
        <v>263</v>
      </c>
      <c r="D38" s="419">
        <v>5000</v>
      </c>
      <c r="E38" s="165">
        <v>18</v>
      </c>
      <c r="F38" s="22">
        <v>1953.22</v>
      </c>
      <c r="G38" s="23">
        <f t="shared" si="1"/>
        <v>2773.57</v>
      </c>
      <c r="H38" s="24">
        <f t="shared" si="2"/>
        <v>49924.26</v>
      </c>
      <c r="I38" s="56"/>
      <c r="J38" s="201">
        <f t="shared" si="0"/>
        <v>18</v>
      </c>
      <c r="K38" s="23">
        <f t="shared" si="3"/>
        <v>1525.46</v>
      </c>
      <c r="L38" s="23">
        <f t="shared" si="4"/>
        <v>27458.28</v>
      </c>
      <c r="M38" s="22" t="s">
        <v>113</v>
      </c>
      <c r="N38" s="26">
        <v>0.45</v>
      </c>
      <c r="O38" s="68"/>
      <c r="P38" s="3"/>
      <c r="Q38" s="27"/>
      <c r="R38" s="28">
        <f t="shared" si="9"/>
        <v>0</v>
      </c>
      <c r="S38" s="28">
        <f t="shared" si="5"/>
        <v>1525.46</v>
      </c>
      <c r="T38" s="28">
        <f t="shared" si="6"/>
        <v>27458.28</v>
      </c>
      <c r="U38" s="43">
        <f t="shared" si="7"/>
        <v>0</v>
      </c>
      <c r="V38" s="43">
        <f t="shared" si="8"/>
        <v>1</v>
      </c>
      <c r="W38" s="42"/>
      <c r="X38" s="67"/>
      <c r="Y38" s="173"/>
      <c r="Z38" s="173"/>
      <c r="AA38" s="173"/>
      <c r="AB38" s="173"/>
    </row>
    <row r="39" spans="1:28">
      <c r="A39" s="167"/>
      <c r="B39" s="1" t="s">
        <v>264</v>
      </c>
      <c r="C39" s="256" t="s">
        <v>265</v>
      </c>
      <c r="D39" s="421">
        <v>5000</v>
      </c>
      <c r="E39" s="166">
        <v>2</v>
      </c>
      <c r="F39" s="29">
        <v>35129.86</v>
      </c>
      <c r="G39" s="52">
        <f t="shared" si="1"/>
        <v>49884.4</v>
      </c>
      <c r="H39" s="53">
        <f t="shared" si="2"/>
        <v>99768.8</v>
      </c>
      <c r="I39" s="56"/>
      <c r="J39" s="200">
        <f t="shared" si="0"/>
        <v>2</v>
      </c>
      <c r="K39" s="52">
        <f t="shared" si="3"/>
        <v>27436.42</v>
      </c>
      <c r="L39" s="52">
        <f t="shared" si="4"/>
        <v>54872.84</v>
      </c>
      <c r="M39" s="252" t="s">
        <v>113</v>
      </c>
      <c r="N39" s="30">
        <v>0.45</v>
      </c>
      <c r="O39" s="68"/>
      <c r="P39" s="1"/>
      <c r="Q39" s="29"/>
      <c r="R39" s="54">
        <f t="shared" si="9"/>
        <v>0</v>
      </c>
      <c r="S39" s="77">
        <f t="shared" si="5"/>
        <v>27436.42</v>
      </c>
      <c r="T39" s="77">
        <f t="shared" si="6"/>
        <v>54872.84</v>
      </c>
      <c r="U39" s="55">
        <f t="shared" si="7"/>
        <v>0</v>
      </c>
      <c r="V39" s="55">
        <f t="shared" si="8"/>
        <v>1</v>
      </c>
      <c r="W39" s="42"/>
      <c r="X39" s="67"/>
      <c r="Y39" s="173"/>
      <c r="Z39" s="173"/>
      <c r="AA39" s="173"/>
      <c r="AB39" s="173"/>
    </row>
    <row r="40" spans="1:28">
      <c r="A40" s="167"/>
      <c r="B40" s="2" t="s">
        <v>266</v>
      </c>
      <c r="C40" s="255" t="s">
        <v>234</v>
      </c>
      <c r="D40" s="419">
        <v>5000</v>
      </c>
      <c r="E40" s="165">
        <v>102</v>
      </c>
      <c r="F40" s="22">
        <v>245.46</v>
      </c>
      <c r="G40" s="23">
        <f t="shared" si="1"/>
        <v>348.55</v>
      </c>
      <c r="H40" s="24">
        <f t="shared" si="2"/>
        <v>35552.1</v>
      </c>
      <c r="I40" s="56"/>
      <c r="J40" s="201">
        <f t="shared" si="0"/>
        <v>102</v>
      </c>
      <c r="K40" s="23">
        <f t="shared" si="3"/>
        <v>191.7</v>
      </c>
      <c r="L40" s="23">
        <f t="shared" si="4"/>
        <v>19553.400000000001</v>
      </c>
      <c r="M40" s="22" t="s">
        <v>113</v>
      </c>
      <c r="N40" s="26">
        <v>0.45</v>
      </c>
      <c r="O40" s="68"/>
      <c r="P40" s="3"/>
      <c r="Q40" s="27"/>
      <c r="R40" s="28">
        <f t="shared" si="9"/>
        <v>0</v>
      </c>
      <c r="S40" s="28">
        <f t="shared" si="5"/>
        <v>191.7</v>
      </c>
      <c r="T40" s="28">
        <f t="shared" si="6"/>
        <v>19553.400000000001</v>
      </c>
      <c r="U40" s="43">
        <f t="shared" si="7"/>
        <v>0</v>
      </c>
      <c r="V40" s="43">
        <f t="shared" si="8"/>
        <v>1</v>
      </c>
      <c r="W40" s="42"/>
      <c r="X40" s="67"/>
      <c r="Y40" s="173"/>
      <c r="Z40" s="173"/>
      <c r="AA40" s="173"/>
      <c r="AB40" s="173"/>
    </row>
    <row r="41" spans="1:28">
      <c r="A41" s="167"/>
      <c r="B41" s="1" t="s">
        <v>267</v>
      </c>
      <c r="C41" s="256" t="s">
        <v>268</v>
      </c>
      <c r="D41" s="421">
        <v>5000</v>
      </c>
      <c r="E41" s="166">
        <v>408</v>
      </c>
      <c r="F41" s="29">
        <v>15.7</v>
      </c>
      <c r="G41" s="52">
        <f t="shared" si="1"/>
        <v>22.29</v>
      </c>
      <c r="H41" s="53">
        <f t="shared" si="2"/>
        <v>9094.32</v>
      </c>
      <c r="I41" s="56"/>
      <c r="J41" s="200">
        <f t="shared" si="0"/>
        <v>408</v>
      </c>
      <c r="K41" s="52">
        <f t="shared" si="3"/>
        <v>12.26</v>
      </c>
      <c r="L41" s="52">
        <f t="shared" si="4"/>
        <v>5002.08</v>
      </c>
      <c r="M41" s="252" t="s">
        <v>113</v>
      </c>
      <c r="N41" s="30">
        <v>0.45</v>
      </c>
      <c r="O41" s="68"/>
      <c r="P41" s="1"/>
      <c r="Q41" s="29"/>
      <c r="R41" s="54">
        <f t="shared" si="9"/>
        <v>0</v>
      </c>
      <c r="S41" s="77">
        <f t="shared" si="5"/>
        <v>12.26</v>
      </c>
      <c r="T41" s="77">
        <f t="shared" si="6"/>
        <v>5002.08</v>
      </c>
      <c r="U41" s="55">
        <f t="shared" si="7"/>
        <v>0</v>
      </c>
      <c r="V41" s="55">
        <f t="shared" si="8"/>
        <v>1</v>
      </c>
      <c r="W41" s="42"/>
      <c r="X41" s="67"/>
      <c r="Y41" s="173"/>
      <c r="Z41" s="173"/>
      <c r="AA41" s="173"/>
      <c r="AB41" s="173"/>
    </row>
    <row r="42" spans="1:28">
      <c r="A42" s="167"/>
      <c r="B42" s="2" t="s">
        <v>237</v>
      </c>
      <c r="C42" s="20" t="s">
        <v>269</v>
      </c>
      <c r="D42" s="419">
        <v>5000</v>
      </c>
      <c r="E42" s="165">
        <v>408</v>
      </c>
      <c r="F42" s="22">
        <v>6.07</v>
      </c>
      <c r="G42" s="23">
        <f t="shared" si="1"/>
        <v>8.6199999999999992</v>
      </c>
      <c r="H42" s="24">
        <f t="shared" si="2"/>
        <v>3516.96</v>
      </c>
      <c r="I42" s="56"/>
      <c r="J42" s="201">
        <f t="shared" si="0"/>
        <v>408</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270</v>
      </c>
      <c r="C43" s="19" t="s">
        <v>271</v>
      </c>
      <c r="D43" s="421">
        <v>5000</v>
      </c>
      <c r="E43" s="166">
        <v>2</v>
      </c>
      <c r="F43" s="29">
        <v>2397.4299999999998</v>
      </c>
      <c r="G43" s="52">
        <f t="shared" si="1"/>
        <v>3404.35</v>
      </c>
      <c r="H43" s="53">
        <f t="shared" si="2"/>
        <v>6808.7</v>
      </c>
      <c r="I43" s="56"/>
      <c r="J43" s="200">
        <f t="shared" si="0"/>
        <v>2</v>
      </c>
      <c r="K43" s="52">
        <f t="shared" si="3"/>
        <v>1872.39</v>
      </c>
      <c r="L43" s="52">
        <f t="shared" si="4"/>
        <v>3744.78</v>
      </c>
      <c r="M43" s="252" t="s">
        <v>113</v>
      </c>
      <c r="N43" s="30">
        <v>0.45</v>
      </c>
      <c r="O43" s="68"/>
      <c r="P43" s="1"/>
      <c r="Q43" s="29"/>
      <c r="R43" s="54">
        <f t="shared" si="9"/>
        <v>0</v>
      </c>
      <c r="S43" s="77">
        <f t="shared" si="5"/>
        <v>1872.39</v>
      </c>
      <c r="T43" s="77">
        <f t="shared" si="6"/>
        <v>3744.78</v>
      </c>
      <c r="U43" s="55">
        <f t="shared" si="7"/>
        <v>0</v>
      </c>
      <c r="V43" s="55">
        <f t="shared" si="8"/>
        <v>1</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975</v>
      </c>
      <c r="F49" s="190">
        <f>SUM(F18:F48)</f>
        <v>103472.26</v>
      </c>
      <c r="G49" s="191">
        <f>SUM(G18:G48)</f>
        <v>146930.62</v>
      </c>
      <c r="H49" s="192">
        <f>SUM(H18:H48)</f>
        <v>336008.96000000002</v>
      </c>
      <c r="I49" s="193"/>
      <c r="J49" s="194">
        <f>SUM(J18:J48)</f>
        <v>975</v>
      </c>
      <c r="K49" s="191">
        <f>SUM(K18:K48)</f>
        <v>80807.099999999991</v>
      </c>
      <c r="L49" s="192">
        <f>SUM(L18:L48)</f>
        <v>182870.52</v>
      </c>
      <c r="M49" s="192"/>
      <c r="N49" s="192"/>
      <c r="O49" s="195"/>
      <c r="P49" s="188"/>
      <c r="Q49" s="191">
        <f>SUM(Q18:Q48)</f>
        <v>0</v>
      </c>
      <c r="R49" s="191">
        <f>SUM(R18:R48)</f>
        <v>0</v>
      </c>
      <c r="S49" s="192">
        <f>SUM(S18:S48)</f>
        <v>80807.099999999991</v>
      </c>
      <c r="T49" s="192">
        <f>SUM(T18:T48)</f>
        <v>182870.52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84" priority="3" stopIfTrue="1">
      <formula>$U$9&gt;100%</formula>
    </cfRule>
    <cfRule type="expression" dxfId="583" priority="4">
      <formula>$U$9&lt;50%</formula>
    </cfRule>
  </conditionalFormatting>
  <conditionalFormatting sqref="V9:V10">
    <cfRule type="expression" dxfId="582" priority="1">
      <formula>$V$9&lt;50%</formula>
    </cfRule>
    <cfRule type="expression" dxfId="581" priority="2">
      <formula>$V$9&gt;50%</formula>
    </cfRule>
  </conditionalFormatting>
  <dataValidations count="5">
    <dataValidation type="list" allowBlank="1" showInputMessage="1" showErrorMessage="1" sqref="M18:M48" xr:uid="{87292630-3E6D-47D1-9CE2-1FC508D95E63}">
      <formula1>$Y$31:$Y$32</formula1>
    </dataValidation>
    <dataValidation type="list" showInputMessage="1" showErrorMessage="1" sqref="D44:D48 D18:D34" xr:uid="{854762F2-9F95-4060-992D-8173041C591C}">
      <formula1>$Z$18:$Z$29</formula1>
    </dataValidation>
    <dataValidation type="list" allowBlank="1" showInputMessage="1" showErrorMessage="1" sqref="I13" xr:uid="{64AF9C7E-BAEC-4C89-80A6-EACA8C11CAC7}">
      <formula1>$K$9:$K$9</formula1>
    </dataValidation>
    <dataValidation type="list" allowBlank="1" showInputMessage="1" showErrorMessage="1" sqref="H13" xr:uid="{3EBC660F-8036-4A8E-B880-9C934298E46D}">
      <formula1>$Y$13:$Y$14</formula1>
    </dataValidation>
    <dataValidation type="list" allowBlank="1" showInputMessage="1" showErrorMessage="1" sqref="F17 K17 Q17 Q14" xr:uid="{8582D154-73DA-4B2E-A5F5-DBFC06C179DB}">
      <formula1>$Y$11:$Y$12</formula1>
    </dataValidation>
  </dataValidations>
  <printOptions verticalCentered="1"/>
  <pageMargins left="0.2" right="0.2" top="0.25" bottom="0.25" header="0.05" footer="0.05"/>
  <pageSetup scale="3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DE39-01C5-4EEB-A04B-56100AC35CAF}">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282" customWidth="1"/>
    <col min="2" max="2" width="25.7109375" style="282" customWidth="1"/>
    <col min="3" max="3" width="43.28515625" style="282" customWidth="1"/>
    <col min="4" max="4" width="9.7109375" style="284" customWidth="1"/>
    <col min="5" max="5" width="9.7109375" style="282" customWidth="1"/>
    <col min="6" max="8" width="18.7109375" style="282" customWidth="1"/>
    <col min="9" max="9" width="0.85546875" style="282" customWidth="1"/>
    <col min="10" max="10" width="9.5703125" style="282" customWidth="1"/>
    <col min="11" max="13" width="18.7109375" style="282" customWidth="1"/>
    <col min="14" max="14" width="13.7109375" style="282" customWidth="1"/>
    <col min="15" max="15" width="0.85546875" style="282" customWidth="1"/>
    <col min="16" max="16" width="17.85546875" style="282" customWidth="1"/>
    <col min="17" max="20" width="18.7109375" style="282" customWidth="1"/>
    <col min="21" max="21" width="15" style="282" bestFit="1" customWidth="1"/>
    <col min="22" max="22" width="14.7109375" style="282" bestFit="1" customWidth="1"/>
    <col min="23" max="23" width="13.42578125" style="282" hidden="1" customWidth="1"/>
    <col min="24" max="24" width="0.85546875" style="282" customWidth="1"/>
    <col min="25" max="26" width="9.140625" style="282" hidden="1" customWidth="1"/>
    <col min="27" max="27" width="9.140625" style="282" customWidth="1"/>
    <col min="28" max="28" width="10.5703125" style="282" bestFit="1" customWidth="1"/>
    <col min="29" max="16384" width="9.140625" style="282"/>
  </cols>
  <sheetData>
    <row r="1" spans="1:28" ht="23.25" customHeight="1">
      <c r="A1" s="285"/>
      <c r="B1" s="699" t="s">
        <v>28</v>
      </c>
      <c r="C1" s="696"/>
      <c r="D1" s="700" t="s">
        <v>29</v>
      </c>
      <c r="E1" s="697"/>
      <c r="F1" s="697"/>
      <c r="G1" s="698"/>
      <c r="H1" s="696" t="s">
        <v>30</v>
      </c>
      <c r="I1" s="697"/>
      <c r="J1" s="697"/>
      <c r="K1" s="698"/>
      <c r="L1" s="701" t="s">
        <v>31</v>
      </c>
      <c r="M1" s="702"/>
      <c r="N1" s="702"/>
      <c r="O1" s="702"/>
      <c r="P1" s="697" t="str">
        <f>K17</f>
        <v>CAD $</v>
      </c>
      <c r="Q1" s="697"/>
      <c r="R1" s="698"/>
      <c r="S1" s="696" t="s">
        <v>32</v>
      </c>
      <c r="T1" s="697"/>
      <c r="U1" s="697"/>
      <c r="V1" s="697"/>
      <c r="W1" s="698"/>
      <c r="X1" s="286"/>
      <c r="Y1" s="287"/>
      <c r="Z1" s="288"/>
      <c r="AA1" s="288"/>
      <c r="AB1" s="288"/>
    </row>
    <row r="2" spans="1:28" ht="15" customHeight="1">
      <c r="A2" s="285"/>
      <c r="B2" s="289" t="s">
        <v>33</v>
      </c>
      <c r="C2" s="290"/>
      <c r="D2" s="684" t="s">
        <v>34</v>
      </c>
      <c r="E2" s="685"/>
      <c r="F2" s="686" t="s">
        <v>272</v>
      </c>
      <c r="G2" s="687"/>
      <c r="H2" s="684" t="s">
        <v>36</v>
      </c>
      <c r="I2" s="688"/>
      <c r="J2" s="685"/>
      <c r="K2" s="291"/>
      <c r="L2" s="689" t="s">
        <v>37</v>
      </c>
      <c r="M2" s="690"/>
      <c r="N2" s="691"/>
      <c r="O2" s="292"/>
      <c r="P2" s="692">
        <f>H49</f>
        <v>6398.48</v>
      </c>
      <c r="Q2" s="692"/>
      <c r="R2" s="693"/>
      <c r="S2" s="694" t="s">
        <v>38</v>
      </c>
      <c r="T2" s="695"/>
      <c r="U2" s="682"/>
      <c r="V2" s="683"/>
      <c r="W2" s="293"/>
      <c r="X2" s="294"/>
      <c r="Y2" s="287"/>
      <c r="Z2" s="288"/>
      <c r="AA2" s="288"/>
      <c r="AB2" s="288"/>
    </row>
    <row r="3" spans="1:28" ht="15" customHeight="1">
      <c r="A3" s="285"/>
      <c r="B3" s="295" t="s">
        <v>39</v>
      </c>
      <c r="C3" s="296"/>
      <c r="D3" s="648" t="s">
        <v>40</v>
      </c>
      <c r="E3" s="649"/>
      <c r="F3" s="650">
        <v>2017</v>
      </c>
      <c r="G3" s="651"/>
      <c r="H3" s="648" t="s">
        <v>41</v>
      </c>
      <c r="I3" s="652"/>
      <c r="J3" s="649"/>
      <c r="K3" s="297"/>
      <c r="L3" s="677" t="s">
        <v>42</v>
      </c>
      <c r="M3" s="678"/>
      <c r="N3" s="679"/>
      <c r="O3" s="292"/>
      <c r="P3" s="680">
        <f>L49</f>
        <v>3519.16</v>
      </c>
      <c r="Q3" s="680"/>
      <c r="R3" s="681"/>
      <c r="S3" s="643" t="s">
        <v>43</v>
      </c>
      <c r="T3" s="645"/>
      <c r="U3" s="660"/>
      <c r="V3" s="661"/>
      <c r="W3" s="298"/>
      <c r="X3" s="285"/>
      <c r="Y3" s="299"/>
      <c r="Z3" s="288"/>
      <c r="AA3" s="288"/>
      <c r="AB3" s="288"/>
    </row>
    <row r="4" spans="1:28" ht="15" customHeight="1">
      <c r="A4" s="285"/>
      <c r="B4" s="300" t="s">
        <v>44</v>
      </c>
      <c r="C4" s="296"/>
      <c r="D4" s="648" t="s">
        <v>45</v>
      </c>
      <c r="E4" s="649"/>
      <c r="F4" s="650" t="s">
        <v>46</v>
      </c>
      <c r="G4" s="651"/>
      <c r="H4" s="648" t="s">
        <v>47</v>
      </c>
      <c r="I4" s="652"/>
      <c r="J4" s="649"/>
      <c r="K4" s="297"/>
      <c r="L4" s="677" t="s">
        <v>48</v>
      </c>
      <c r="M4" s="678"/>
      <c r="N4" s="679"/>
      <c r="O4" s="292"/>
      <c r="P4" s="680">
        <f>P2-P3</f>
        <v>2879.3199999999997</v>
      </c>
      <c r="Q4" s="680"/>
      <c r="R4" s="681"/>
      <c r="S4" s="643" t="s">
        <v>49</v>
      </c>
      <c r="T4" s="645"/>
      <c r="U4" s="660"/>
      <c r="V4" s="661"/>
      <c r="W4" s="298"/>
      <c r="X4" s="285"/>
      <c r="Y4" s="299"/>
      <c r="Z4" s="288"/>
      <c r="AA4" s="288"/>
      <c r="AB4" s="288"/>
    </row>
    <row r="5" spans="1:28" ht="15" customHeight="1">
      <c r="A5" s="285"/>
      <c r="B5" s="300" t="s">
        <v>50</v>
      </c>
      <c r="C5" s="296"/>
      <c r="D5" s="648" t="s">
        <v>51</v>
      </c>
      <c r="E5" s="649"/>
      <c r="F5" s="538" t="s">
        <v>273</v>
      </c>
      <c r="G5" s="651"/>
      <c r="H5" s="648" t="s">
        <v>52</v>
      </c>
      <c r="I5" s="652"/>
      <c r="J5" s="649"/>
      <c r="K5" s="297"/>
      <c r="L5" s="672" t="s">
        <v>53</v>
      </c>
      <c r="M5" s="673"/>
      <c r="N5" s="674"/>
      <c r="O5" s="292"/>
      <c r="P5" s="675">
        <f>IFERROR((P2-P3)/P2,"")</f>
        <v>0.45000062514847272</v>
      </c>
      <c r="Q5" s="675"/>
      <c r="R5" s="676"/>
      <c r="S5" s="643" t="s">
        <v>54</v>
      </c>
      <c r="T5" s="645"/>
      <c r="U5" s="660"/>
      <c r="V5" s="661"/>
      <c r="W5" s="298"/>
      <c r="X5" s="285"/>
      <c r="Y5" s="299"/>
      <c r="Z5" s="288"/>
      <c r="AA5" s="288"/>
      <c r="AB5" s="288"/>
    </row>
    <row r="6" spans="1:28" ht="15" customHeight="1">
      <c r="A6" s="285"/>
      <c r="B6" s="300" t="s">
        <v>55</v>
      </c>
      <c r="C6" s="301"/>
      <c r="D6" s="648" t="s">
        <v>56</v>
      </c>
      <c r="E6" s="649"/>
      <c r="F6" s="666" t="s">
        <v>274</v>
      </c>
      <c r="G6" s="651"/>
      <c r="H6" s="648" t="s">
        <v>58</v>
      </c>
      <c r="I6" s="652"/>
      <c r="J6" s="649"/>
      <c r="K6" s="297"/>
      <c r="L6" s="667" t="s">
        <v>59</v>
      </c>
      <c r="M6" s="668"/>
      <c r="N6" s="669"/>
      <c r="O6" s="292"/>
      <c r="P6" s="670">
        <f>T49</f>
        <v>3519.16</v>
      </c>
      <c r="Q6" s="670"/>
      <c r="R6" s="671"/>
      <c r="S6" s="643" t="s">
        <v>60</v>
      </c>
      <c r="T6" s="645"/>
      <c r="U6" s="660"/>
      <c r="V6" s="661"/>
      <c r="W6" s="302"/>
      <c r="X6" s="303"/>
      <c r="Y6" s="304"/>
      <c r="Z6" s="288"/>
      <c r="AA6" s="288"/>
      <c r="AB6" s="288"/>
    </row>
    <row r="7" spans="1:28" ht="15" customHeight="1">
      <c r="A7" s="285"/>
      <c r="B7" s="300" t="s">
        <v>61</v>
      </c>
      <c r="C7" s="305"/>
      <c r="D7" s="648" t="s">
        <v>62</v>
      </c>
      <c r="E7" s="649"/>
      <c r="F7" s="650" t="s">
        <v>275</v>
      </c>
      <c r="G7" s="651"/>
      <c r="H7" s="648" t="s">
        <v>64</v>
      </c>
      <c r="I7" s="652"/>
      <c r="J7" s="649"/>
      <c r="K7" s="297"/>
      <c r="L7" s="653" t="s">
        <v>65</v>
      </c>
      <c r="M7" s="654"/>
      <c r="N7" s="655"/>
      <c r="O7" s="292"/>
      <c r="P7" s="656">
        <f>R49</f>
        <v>0</v>
      </c>
      <c r="Q7" s="656"/>
      <c r="R7" s="657"/>
      <c r="S7" s="662" t="s">
        <v>66</v>
      </c>
      <c r="T7" s="663"/>
      <c r="U7" s="664"/>
      <c r="V7" s="665"/>
      <c r="W7" s="302"/>
      <c r="X7" s="306"/>
      <c r="Y7" s="288"/>
      <c r="Z7" s="288"/>
      <c r="AA7" s="288"/>
      <c r="AB7" s="288"/>
    </row>
    <row r="8" spans="1:28" ht="15" customHeight="1">
      <c r="A8" s="285"/>
      <c r="B8" s="307"/>
      <c r="C8" s="308"/>
      <c r="D8" s="648" t="s">
        <v>67</v>
      </c>
      <c r="E8" s="649"/>
      <c r="F8" s="650"/>
      <c r="G8" s="651"/>
      <c r="H8" s="648" t="s">
        <v>68</v>
      </c>
      <c r="I8" s="652"/>
      <c r="J8" s="649"/>
      <c r="K8" s="297"/>
      <c r="L8" s="653" t="s">
        <v>69</v>
      </c>
      <c r="M8" s="654"/>
      <c r="N8" s="655"/>
      <c r="O8" s="292"/>
      <c r="P8" s="656">
        <f>IF(P1=Q14,R14,IF(Q14="CAD $",R14*D15,IF(Q14="USD $",R14*E15,0)))</f>
        <v>0</v>
      </c>
      <c r="Q8" s="656"/>
      <c r="R8" s="657"/>
      <c r="S8" s="309" t="s">
        <v>70</v>
      </c>
      <c r="T8" s="310" t="s">
        <v>71</v>
      </c>
      <c r="U8" s="310" t="s">
        <v>72</v>
      </c>
      <c r="V8" s="311" t="s">
        <v>73</v>
      </c>
      <c r="W8" s="312"/>
      <c r="X8" s="313"/>
      <c r="Y8" s="288"/>
      <c r="Z8" s="288"/>
      <c r="AA8" s="288"/>
      <c r="AB8" s="288"/>
    </row>
    <row r="9" spans="1:28" ht="15" customHeight="1">
      <c r="A9" s="285"/>
      <c r="B9" s="308"/>
      <c r="C9" s="308"/>
      <c r="D9" s="648" t="s">
        <v>74</v>
      </c>
      <c r="E9" s="649"/>
      <c r="F9" s="538" t="s">
        <v>1200</v>
      </c>
      <c r="G9" s="651"/>
      <c r="H9" s="314"/>
      <c r="I9" s="315"/>
      <c r="J9" s="315"/>
      <c r="K9" s="316"/>
      <c r="L9" s="653" t="s">
        <v>75</v>
      </c>
      <c r="M9" s="654"/>
      <c r="N9" s="655"/>
      <c r="O9" s="292"/>
      <c r="P9" s="658">
        <f>V14</f>
        <v>0</v>
      </c>
      <c r="Q9" s="658"/>
      <c r="R9" s="659"/>
      <c r="S9" s="637">
        <f>P7+P8+P9</f>
        <v>0</v>
      </c>
      <c r="T9" s="637">
        <f>P3-S9</f>
        <v>3519.16</v>
      </c>
      <c r="U9" s="639">
        <f>IFERROR(((P3-S9)/S9),0)</f>
        <v>0</v>
      </c>
      <c r="V9" s="639">
        <f>IFERROR(T9/P3,0)</f>
        <v>1</v>
      </c>
      <c r="W9" s="641"/>
      <c r="X9" s="313"/>
      <c r="Y9" s="288"/>
      <c r="Z9" s="288"/>
      <c r="AA9" s="288"/>
      <c r="AB9" s="288"/>
    </row>
    <row r="10" spans="1:28" ht="15" customHeight="1">
      <c r="A10" s="285"/>
      <c r="B10" s="308"/>
      <c r="C10" s="308"/>
      <c r="D10" s="317"/>
      <c r="E10" s="317"/>
      <c r="F10" s="314"/>
      <c r="G10" s="314"/>
      <c r="H10" s="314"/>
      <c r="I10" s="315"/>
      <c r="J10" s="315"/>
      <c r="K10" s="316"/>
      <c r="L10" s="643" t="s">
        <v>76</v>
      </c>
      <c r="M10" s="644"/>
      <c r="N10" s="645"/>
      <c r="O10" s="292"/>
      <c r="P10" s="646">
        <f>E49</f>
        <v>19</v>
      </c>
      <c r="Q10" s="646"/>
      <c r="R10" s="647"/>
      <c r="S10" s="638"/>
      <c r="T10" s="638"/>
      <c r="U10" s="640"/>
      <c r="V10" s="640"/>
      <c r="W10" s="642"/>
      <c r="X10" s="313"/>
      <c r="Y10" s="288"/>
      <c r="Z10" s="288"/>
      <c r="AA10" s="288"/>
      <c r="AB10" s="288"/>
    </row>
    <row r="11" spans="1:28" ht="15" customHeight="1">
      <c r="A11" s="285"/>
      <c r="B11" s="591"/>
      <c r="C11" s="592"/>
      <c r="D11" s="595" t="s">
        <v>77</v>
      </c>
      <c r="E11" s="596"/>
      <c r="F11" s="601" t="s">
        <v>37</v>
      </c>
      <c r="G11" s="602"/>
      <c r="H11" s="603"/>
      <c r="I11" s="318"/>
      <c r="J11" s="607" t="s">
        <v>78</v>
      </c>
      <c r="K11" s="608"/>
      <c r="L11" s="608"/>
      <c r="M11" s="608"/>
      <c r="N11" s="609"/>
      <c r="O11" s="292"/>
      <c r="P11" s="616" t="s">
        <v>79</v>
      </c>
      <c r="Q11" s="602"/>
      <c r="R11" s="602"/>
      <c r="S11" s="602"/>
      <c r="T11" s="602"/>
      <c r="U11" s="602"/>
      <c r="V11" s="617"/>
      <c r="W11" s="319"/>
      <c r="X11" s="320"/>
      <c r="Y11" s="288" t="s">
        <v>80</v>
      </c>
      <c r="Z11" s="288"/>
      <c r="AA11" s="288"/>
      <c r="AB11" s="288"/>
    </row>
    <row r="12" spans="1:28" ht="15" customHeight="1">
      <c r="A12" s="285"/>
      <c r="B12" s="593"/>
      <c r="C12" s="594"/>
      <c r="D12" s="597"/>
      <c r="E12" s="598"/>
      <c r="F12" s="604"/>
      <c r="G12" s="605"/>
      <c r="H12" s="606"/>
      <c r="I12" s="321"/>
      <c r="J12" s="610"/>
      <c r="K12" s="611"/>
      <c r="L12" s="611"/>
      <c r="M12" s="611"/>
      <c r="N12" s="612"/>
      <c r="O12" s="322"/>
      <c r="P12" s="618"/>
      <c r="Q12" s="619"/>
      <c r="R12" s="619"/>
      <c r="S12" s="619"/>
      <c r="T12" s="619"/>
      <c r="U12" s="619"/>
      <c r="V12" s="620"/>
      <c r="W12" s="323"/>
      <c r="X12" s="320"/>
      <c r="Y12" s="288" t="s">
        <v>81</v>
      </c>
      <c r="Z12" s="288"/>
      <c r="AA12" s="288"/>
      <c r="AB12" s="288"/>
    </row>
    <row r="13" spans="1:28" ht="15" customHeight="1">
      <c r="A13" s="285"/>
      <c r="B13" s="593"/>
      <c r="C13" s="594"/>
      <c r="D13" s="599"/>
      <c r="E13" s="600"/>
      <c r="F13" s="621" t="s">
        <v>82</v>
      </c>
      <c r="G13" s="622"/>
      <c r="H13" s="324" t="s">
        <v>83</v>
      </c>
      <c r="I13" s="325"/>
      <c r="J13" s="613"/>
      <c r="K13" s="614"/>
      <c r="L13" s="614"/>
      <c r="M13" s="614"/>
      <c r="N13" s="615"/>
      <c r="O13" s="322"/>
      <c r="P13" s="618"/>
      <c r="Q13" s="619"/>
      <c r="R13" s="619"/>
      <c r="S13" s="619"/>
      <c r="T13" s="619"/>
      <c r="U13" s="619"/>
      <c r="V13" s="620"/>
      <c r="W13" s="326"/>
      <c r="X13" s="320"/>
      <c r="Y13" s="288" t="s">
        <v>83</v>
      </c>
      <c r="Z13" s="288"/>
      <c r="AA13" s="288"/>
      <c r="AB13" s="288"/>
    </row>
    <row r="14" spans="1:28" ht="30" customHeight="1">
      <c r="A14" s="285"/>
      <c r="B14" s="593"/>
      <c r="C14" s="594"/>
      <c r="D14" s="327" t="s">
        <v>84</v>
      </c>
      <c r="E14" s="328" t="s">
        <v>85</v>
      </c>
      <c r="F14" s="623" t="s">
        <v>86</v>
      </c>
      <c r="G14" s="624"/>
      <c r="H14" s="625"/>
      <c r="I14" s="329"/>
      <c r="J14" s="626" t="s">
        <v>87</v>
      </c>
      <c r="K14" s="627"/>
      <c r="L14" s="628" t="s">
        <v>88</v>
      </c>
      <c r="M14" s="629"/>
      <c r="N14" s="630"/>
      <c r="O14" s="330"/>
      <c r="P14" s="331" t="s">
        <v>89</v>
      </c>
      <c r="Q14" s="332" t="s">
        <v>81</v>
      </c>
      <c r="R14" s="333"/>
      <c r="S14" s="331" t="s">
        <v>90</v>
      </c>
      <c r="T14" s="334">
        <v>2.5000000000000001E-2</v>
      </c>
      <c r="U14" s="331" t="s">
        <v>91</v>
      </c>
      <c r="V14" s="335">
        <f>ROUND(R49*T14,2)</f>
        <v>0</v>
      </c>
      <c r="W14" s="336"/>
      <c r="X14" s="320"/>
      <c r="Y14" s="288" t="s">
        <v>92</v>
      </c>
      <c r="Z14" s="288"/>
      <c r="AA14" s="288"/>
      <c r="AB14" s="288"/>
    </row>
    <row r="15" spans="1:28" ht="15" customHeight="1">
      <c r="A15" s="285"/>
      <c r="B15" s="593"/>
      <c r="C15" s="594"/>
      <c r="D15" s="337">
        <f>1/E15</f>
        <v>0.70422535211267612</v>
      </c>
      <c r="E15" s="338">
        <v>1.42</v>
      </c>
      <c r="F15" s="634"/>
      <c r="G15" s="635"/>
      <c r="H15" s="636"/>
      <c r="I15" s="339"/>
      <c r="J15" s="599"/>
      <c r="K15" s="600"/>
      <c r="L15" s="631"/>
      <c r="M15" s="632"/>
      <c r="N15" s="633"/>
      <c r="O15" s="330"/>
      <c r="P15" s="573" t="s">
        <v>93</v>
      </c>
      <c r="Q15" s="574"/>
      <c r="R15" s="574"/>
      <c r="S15" s="574"/>
      <c r="T15" s="574"/>
      <c r="U15" s="574"/>
      <c r="V15" s="575"/>
      <c r="W15" s="340"/>
      <c r="X15" s="341"/>
      <c r="Y15" s="288"/>
      <c r="Z15" s="288"/>
      <c r="AA15" s="288"/>
      <c r="AB15" s="288"/>
    </row>
    <row r="16" spans="1:28" ht="15" customHeight="1">
      <c r="A16" s="285"/>
      <c r="B16" s="576" t="s">
        <v>94</v>
      </c>
      <c r="C16" s="578" t="s">
        <v>95</v>
      </c>
      <c r="D16" s="580" t="s">
        <v>96</v>
      </c>
      <c r="E16" s="582" t="s">
        <v>97</v>
      </c>
      <c r="F16" s="579" t="s">
        <v>98</v>
      </c>
      <c r="G16" s="584"/>
      <c r="H16" s="342" t="s">
        <v>99</v>
      </c>
      <c r="I16" s="343"/>
      <c r="J16" s="585" t="s">
        <v>97</v>
      </c>
      <c r="K16" s="344" t="s">
        <v>100</v>
      </c>
      <c r="L16" s="345" t="s">
        <v>101</v>
      </c>
      <c r="M16" s="587" t="s">
        <v>102</v>
      </c>
      <c r="N16" s="587" t="s">
        <v>103</v>
      </c>
      <c r="O16" s="346"/>
      <c r="P16" s="589" t="s">
        <v>104</v>
      </c>
      <c r="Q16" s="347" t="s">
        <v>105</v>
      </c>
      <c r="R16" s="347" t="s">
        <v>106</v>
      </c>
      <c r="S16" s="348" t="s">
        <v>107</v>
      </c>
      <c r="T16" s="348" t="s">
        <v>108</v>
      </c>
      <c r="U16" s="345" t="s">
        <v>109</v>
      </c>
      <c r="V16" s="345" t="s">
        <v>110</v>
      </c>
      <c r="W16" s="349"/>
      <c r="X16" s="350"/>
      <c r="Y16" s="288"/>
      <c r="Z16" s="288"/>
      <c r="AA16" s="288"/>
      <c r="AB16" s="288"/>
    </row>
    <row r="17" spans="1:28" s="283" customFormat="1" ht="15" customHeight="1">
      <c r="A17" s="351"/>
      <c r="B17" s="577"/>
      <c r="C17" s="579"/>
      <c r="D17" s="581"/>
      <c r="E17" s="583"/>
      <c r="F17" s="332" t="s">
        <v>81</v>
      </c>
      <c r="G17" s="352" t="str">
        <f>IF(F17="USD $", "CAD $", "USD $")</f>
        <v>CAD $</v>
      </c>
      <c r="H17" s="353" t="str">
        <f>K17</f>
        <v>CAD $</v>
      </c>
      <c r="I17" s="354"/>
      <c r="J17" s="586"/>
      <c r="K17" s="568" t="s">
        <v>80</v>
      </c>
      <c r="L17" s="569"/>
      <c r="M17" s="588"/>
      <c r="N17" s="588"/>
      <c r="O17" s="355"/>
      <c r="P17" s="590"/>
      <c r="Q17" s="332" t="s">
        <v>81</v>
      </c>
      <c r="R17" s="570" t="str">
        <f>K17</f>
        <v>CAD $</v>
      </c>
      <c r="S17" s="571"/>
      <c r="T17" s="571"/>
      <c r="U17" s="571"/>
      <c r="V17" s="572"/>
      <c r="W17" s="356"/>
      <c r="X17" s="357"/>
      <c r="Y17" s="358"/>
      <c r="Z17" s="358"/>
      <c r="AA17" s="358"/>
      <c r="AB17" s="358"/>
    </row>
    <row r="18" spans="1:28" ht="15.75">
      <c r="A18" s="285"/>
      <c r="B18" s="359" t="s">
        <v>276</v>
      </c>
      <c r="C18" s="360" t="s">
        <v>277</v>
      </c>
      <c r="D18" s="361">
        <v>10000</v>
      </c>
      <c r="E18" s="362">
        <v>1</v>
      </c>
      <c r="F18" s="363">
        <v>359.48</v>
      </c>
      <c r="G18" s="364">
        <f t="shared" ref="G18:G48" si="0">ROUND(IF($F$17="USD $", F18*$E$15,F18*$D$15),2)</f>
        <v>510.46</v>
      </c>
      <c r="H18" s="365">
        <f t="shared" ref="H18:H48" si="1">ROUND(IF($H$17=$G$17,E18*G18,E18*F18),2)</f>
        <v>510.46</v>
      </c>
      <c r="I18" s="366"/>
      <c r="J18" s="367">
        <f t="shared" ref="J18:J48" si="2">E18</f>
        <v>1</v>
      </c>
      <c r="K18" s="364">
        <f t="shared" ref="K18:K48" si="3">IFERROR(IF(M18="OEM DISC %",ROUND(IF($K$17=$F$17,F18*(1-N18),G18*(1-N18)),2),IF(M18="MARKUP %",ROUND(R18/J18*(1+N18),2))),0)</f>
        <v>280.75</v>
      </c>
      <c r="L18" s="364">
        <f t="shared" ref="L18:L48" si="4">ROUND((J18*K18),2)</f>
        <v>280.75</v>
      </c>
      <c r="M18" s="363" t="s">
        <v>113</v>
      </c>
      <c r="N18" s="368">
        <v>0.45</v>
      </c>
      <c r="O18" s="369"/>
      <c r="P18" s="359"/>
      <c r="Q18" s="370"/>
      <c r="R18" s="371">
        <f t="shared" ref="R18:R48" si="5">ROUND(IF($R$17=$Q$17,Q18,IF($R$17="USD $",Q18*$D$15,Q18*$E$15))*E18,2)</f>
        <v>0</v>
      </c>
      <c r="S18" s="371">
        <f t="shared" ref="S18:S48" si="6">IFERROR(ROUND(T18/E18,2),0)</f>
        <v>280.75</v>
      </c>
      <c r="T18" s="371">
        <f t="shared" ref="T18:T48" si="7">ROUND(L18-R18,2)</f>
        <v>280.75</v>
      </c>
      <c r="U18" s="372">
        <f t="shared" ref="U18:U48" si="8">IFERROR(((K18-(R18/J18))/(R18/J18)),0)</f>
        <v>0</v>
      </c>
      <c r="V18" s="372">
        <f t="shared" ref="V18:V48" si="9">IFERROR(((K18-(R18/J18))/K18),0)</f>
        <v>1</v>
      </c>
      <c r="W18" s="373"/>
      <c r="X18" s="374"/>
      <c r="Y18" s="288"/>
      <c r="Z18" s="288">
        <v>250</v>
      </c>
      <c r="AA18" s="375"/>
      <c r="AB18" s="376"/>
    </row>
    <row r="19" spans="1:28">
      <c r="A19" s="285"/>
      <c r="B19" s="377"/>
      <c r="C19" s="296" t="s">
        <v>278</v>
      </c>
      <c r="D19" s="378"/>
      <c r="E19" s="379">
        <v>1</v>
      </c>
      <c r="F19" s="380"/>
      <c r="G19" s="381">
        <f t="shared" si="0"/>
        <v>0</v>
      </c>
      <c r="H19" s="382">
        <f t="shared" si="1"/>
        <v>0</v>
      </c>
      <c r="I19" s="383"/>
      <c r="J19" s="384">
        <f t="shared" si="2"/>
        <v>1</v>
      </c>
      <c r="K19" s="381">
        <f t="shared" si="3"/>
        <v>0</v>
      </c>
      <c r="L19" s="381">
        <f t="shared" si="4"/>
        <v>0</v>
      </c>
      <c r="M19" s="385" t="s">
        <v>113</v>
      </c>
      <c r="N19" s="386">
        <v>0.45</v>
      </c>
      <c r="O19" s="369"/>
      <c r="P19" s="377"/>
      <c r="Q19" s="380"/>
      <c r="R19" s="387">
        <f t="shared" si="5"/>
        <v>0</v>
      </c>
      <c r="S19" s="388">
        <f t="shared" si="6"/>
        <v>0</v>
      </c>
      <c r="T19" s="388">
        <f t="shared" si="7"/>
        <v>0</v>
      </c>
      <c r="U19" s="389">
        <f t="shared" si="8"/>
        <v>0</v>
      </c>
      <c r="V19" s="389">
        <f t="shared" si="9"/>
        <v>0</v>
      </c>
      <c r="W19" s="390"/>
      <c r="X19" s="374"/>
      <c r="Y19" s="288" t="s">
        <v>116</v>
      </c>
      <c r="Z19" s="288">
        <v>500</v>
      </c>
      <c r="AA19" s="288"/>
      <c r="AB19" s="288"/>
    </row>
    <row r="20" spans="1:28">
      <c r="A20" s="285"/>
      <c r="B20" s="359" t="s">
        <v>279</v>
      </c>
      <c r="C20" s="391" t="s">
        <v>280</v>
      </c>
      <c r="D20" s="392">
        <v>10000</v>
      </c>
      <c r="E20" s="362">
        <v>1</v>
      </c>
      <c r="F20" s="363"/>
      <c r="G20" s="364">
        <f t="shared" si="0"/>
        <v>0</v>
      </c>
      <c r="H20" s="365">
        <f t="shared" si="1"/>
        <v>0</v>
      </c>
      <c r="I20" s="383"/>
      <c r="J20" s="367">
        <f t="shared" si="2"/>
        <v>1</v>
      </c>
      <c r="K20" s="364">
        <f t="shared" si="3"/>
        <v>0</v>
      </c>
      <c r="L20" s="364">
        <f t="shared" si="4"/>
        <v>0</v>
      </c>
      <c r="M20" s="363" t="s">
        <v>113</v>
      </c>
      <c r="N20" s="393">
        <v>0.45</v>
      </c>
      <c r="O20" s="369"/>
      <c r="P20" s="394"/>
      <c r="Q20" s="370"/>
      <c r="R20" s="371">
        <f t="shared" si="5"/>
        <v>0</v>
      </c>
      <c r="S20" s="371">
        <f t="shared" si="6"/>
        <v>0</v>
      </c>
      <c r="T20" s="371">
        <f t="shared" si="7"/>
        <v>0</v>
      </c>
      <c r="U20" s="372">
        <f t="shared" si="8"/>
        <v>0</v>
      </c>
      <c r="V20" s="372">
        <f t="shared" si="9"/>
        <v>0</v>
      </c>
      <c r="W20" s="373"/>
      <c r="X20" s="374"/>
      <c r="Y20" s="288" t="s">
        <v>119</v>
      </c>
      <c r="Z20" s="288">
        <v>750</v>
      </c>
      <c r="AA20" s="288"/>
      <c r="AB20" s="288"/>
    </row>
    <row r="21" spans="1:28">
      <c r="A21" s="285"/>
      <c r="B21" s="377" t="s">
        <v>281</v>
      </c>
      <c r="C21" s="296" t="s">
        <v>282</v>
      </c>
      <c r="D21" s="378">
        <v>6000</v>
      </c>
      <c r="E21" s="379">
        <v>4</v>
      </c>
      <c r="F21" s="380">
        <v>57.87</v>
      </c>
      <c r="G21" s="381">
        <f t="shared" si="0"/>
        <v>82.18</v>
      </c>
      <c r="H21" s="382">
        <f t="shared" si="1"/>
        <v>328.72</v>
      </c>
      <c r="I21" s="383"/>
      <c r="J21" s="384">
        <f t="shared" si="2"/>
        <v>4</v>
      </c>
      <c r="K21" s="381">
        <f t="shared" si="3"/>
        <v>45.2</v>
      </c>
      <c r="L21" s="381">
        <f t="shared" si="4"/>
        <v>180.8</v>
      </c>
      <c r="M21" s="385" t="s">
        <v>113</v>
      </c>
      <c r="N21" s="386">
        <v>0.45</v>
      </c>
      <c r="O21" s="369"/>
      <c r="P21" s="377"/>
      <c r="Q21" s="380"/>
      <c r="R21" s="387">
        <f t="shared" si="5"/>
        <v>0</v>
      </c>
      <c r="S21" s="388">
        <f t="shared" si="6"/>
        <v>45.2</v>
      </c>
      <c r="T21" s="388">
        <f t="shared" si="7"/>
        <v>180.8</v>
      </c>
      <c r="U21" s="389">
        <f t="shared" si="8"/>
        <v>0</v>
      </c>
      <c r="V21" s="389">
        <f t="shared" si="9"/>
        <v>1</v>
      </c>
      <c r="W21" s="390"/>
      <c r="X21" s="374"/>
      <c r="Y21" s="288" t="s">
        <v>122</v>
      </c>
      <c r="Z21" s="288">
        <v>1000</v>
      </c>
      <c r="AA21" s="288"/>
      <c r="AB21" s="288"/>
    </row>
    <row r="22" spans="1:28">
      <c r="A22" s="285"/>
      <c r="B22" s="359" t="s">
        <v>283</v>
      </c>
      <c r="C22" s="391" t="s">
        <v>284</v>
      </c>
      <c r="D22" s="392">
        <v>10000</v>
      </c>
      <c r="E22" s="362">
        <v>1</v>
      </c>
      <c r="F22" s="363">
        <v>948.94</v>
      </c>
      <c r="G22" s="364">
        <f t="shared" si="0"/>
        <v>1347.49</v>
      </c>
      <c r="H22" s="365">
        <f t="shared" si="1"/>
        <v>1347.49</v>
      </c>
      <c r="I22" s="383"/>
      <c r="J22" s="367">
        <f t="shared" si="2"/>
        <v>1</v>
      </c>
      <c r="K22" s="364">
        <f t="shared" si="3"/>
        <v>741.12</v>
      </c>
      <c r="L22" s="364">
        <f t="shared" si="4"/>
        <v>741.12</v>
      </c>
      <c r="M22" s="363" t="s">
        <v>113</v>
      </c>
      <c r="N22" s="393">
        <v>0.45</v>
      </c>
      <c r="O22" s="369"/>
      <c r="P22" s="394"/>
      <c r="Q22" s="370"/>
      <c r="R22" s="371">
        <f t="shared" si="5"/>
        <v>0</v>
      </c>
      <c r="S22" s="371">
        <f t="shared" si="6"/>
        <v>741.12</v>
      </c>
      <c r="T22" s="371">
        <f t="shared" si="7"/>
        <v>741.12</v>
      </c>
      <c r="U22" s="372">
        <f t="shared" si="8"/>
        <v>0</v>
      </c>
      <c r="V22" s="372">
        <f t="shared" si="9"/>
        <v>1</v>
      </c>
      <c r="W22" s="373"/>
      <c r="X22" s="374"/>
      <c r="Y22" s="288" t="s">
        <v>46</v>
      </c>
      <c r="Z22" s="288">
        <v>1200</v>
      </c>
      <c r="AA22" s="288"/>
      <c r="AB22" s="288"/>
    </row>
    <row r="23" spans="1:28">
      <c r="A23" s="285"/>
      <c r="B23" s="377" t="s">
        <v>285</v>
      </c>
      <c r="C23" s="296" t="s">
        <v>286</v>
      </c>
      <c r="D23" s="378">
        <v>10000</v>
      </c>
      <c r="E23" s="379">
        <v>1</v>
      </c>
      <c r="F23" s="380">
        <v>247.5</v>
      </c>
      <c r="G23" s="381">
        <f t="shared" si="0"/>
        <v>351.45</v>
      </c>
      <c r="H23" s="382">
        <f t="shared" si="1"/>
        <v>351.45</v>
      </c>
      <c r="I23" s="383"/>
      <c r="J23" s="384">
        <f t="shared" si="2"/>
        <v>1</v>
      </c>
      <c r="K23" s="381">
        <f t="shared" si="3"/>
        <v>193.3</v>
      </c>
      <c r="L23" s="381">
        <f t="shared" si="4"/>
        <v>193.3</v>
      </c>
      <c r="M23" s="385" t="s">
        <v>113</v>
      </c>
      <c r="N23" s="386">
        <v>0.45</v>
      </c>
      <c r="O23" s="369"/>
      <c r="P23" s="377"/>
      <c r="Q23" s="380"/>
      <c r="R23" s="387">
        <f t="shared" si="5"/>
        <v>0</v>
      </c>
      <c r="S23" s="388">
        <f t="shared" si="6"/>
        <v>193.3</v>
      </c>
      <c r="T23" s="388">
        <f t="shared" si="7"/>
        <v>193.3</v>
      </c>
      <c r="U23" s="389">
        <f t="shared" si="8"/>
        <v>0</v>
      </c>
      <c r="V23" s="389">
        <f t="shared" si="9"/>
        <v>1</v>
      </c>
      <c r="W23" s="390"/>
      <c r="X23" s="374"/>
      <c r="Y23" s="288" t="s">
        <v>127</v>
      </c>
      <c r="Z23" s="288">
        <v>2000</v>
      </c>
      <c r="AA23" s="288"/>
      <c r="AB23" s="288"/>
    </row>
    <row r="24" spans="1:28">
      <c r="A24" s="285"/>
      <c r="B24" s="359" t="s">
        <v>287</v>
      </c>
      <c r="C24" s="391" t="s">
        <v>288</v>
      </c>
      <c r="D24" s="392">
        <v>250</v>
      </c>
      <c r="E24" s="362">
        <v>1</v>
      </c>
      <c r="F24" s="363">
        <v>19.989999999999998</v>
      </c>
      <c r="G24" s="364">
        <f t="shared" si="0"/>
        <v>28.39</v>
      </c>
      <c r="H24" s="365">
        <f t="shared" si="1"/>
        <v>28.39</v>
      </c>
      <c r="I24" s="383"/>
      <c r="J24" s="367">
        <f t="shared" si="2"/>
        <v>1</v>
      </c>
      <c r="K24" s="364">
        <f t="shared" si="3"/>
        <v>15.61</v>
      </c>
      <c r="L24" s="364">
        <f t="shared" si="4"/>
        <v>15.61</v>
      </c>
      <c r="M24" s="363" t="s">
        <v>113</v>
      </c>
      <c r="N24" s="393">
        <v>0.45</v>
      </c>
      <c r="O24" s="369"/>
      <c r="P24" s="394"/>
      <c r="Q24" s="370"/>
      <c r="R24" s="371">
        <f t="shared" si="5"/>
        <v>0</v>
      </c>
      <c r="S24" s="371">
        <f t="shared" si="6"/>
        <v>15.61</v>
      </c>
      <c r="T24" s="371">
        <f t="shared" si="7"/>
        <v>15.61</v>
      </c>
      <c r="U24" s="372">
        <f t="shared" si="8"/>
        <v>0</v>
      </c>
      <c r="V24" s="372">
        <f t="shared" si="9"/>
        <v>1</v>
      </c>
      <c r="W24" s="373"/>
      <c r="X24" s="374"/>
      <c r="Y24" s="288" t="s">
        <v>130</v>
      </c>
      <c r="Z24" s="288">
        <v>4000</v>
      </c>
      <c r="AA24" s="288"/>
      <c r="AB24" s="288"/>
    </row>
    <row r="25" spans="1:28">
      <c r="A25" s="285"/>
      <c r="B25" s="377" t="s">
        <v>289</v>
      </c>
      <c r="C25" s="296" t="s">
        <v>290</v>
      </c>
      <c r="D25" s="378">
        <v>250</v>
      </c>
      <c r="E25" s="379">
        <v>1</v>
      </c>
      <c r="F25" s="380">
        <v>10.57</v>
      </c>
      <c r="G25" s="381">
        <f t="shared" si="0"/>
        <v>15.01</v>
      </c>
      <c r="H25" s="382">
        <f t="shared" si="1"/>
        <v>15.01</v>
      </c>
      <c r="I25" s="383"/>
      <c r="J25" s="384">
        <f t="shared" si="2"/>
        <v>1</v>
      </c>
      <c r="K25" s="381">
        <f t="shared" si="3"/>
        <v>8.26</v>
      </c>
      <c r="L25" s="381">
        <f t="shared" si="4"/>
        <v>8.26</v>
      </c>
      <c r="M25" s="385" t="s">
        <v>113</v>
      </c>
      <c r="N25" s="386">
        <v>0.45</v>
      </c>
      <c r="O25" s="369"/>
      <c r="P25" s="377"/>
      <c r="Q25" s="380"/>
      <c r="R25" s="387">
        <f t="shared" si="5"/>
        <v>0</v>
      </c>
      <c r="S25" s="388">
        <f t="shared" si="6"/>
        <v>8.26</v>
      </c>
      <c r="T25" s="388">
        <f t="shared" si="7"/>
        <v>8.26</v>
      </c>
      <c r="U25" s="389">
        <f t="shared" si="8"/>
        <v>0</v>
      </c>
      <c r="V25" s="389">
        <f t="shared" si="9"/>
        <v>1</v>
      </c>
      <c r="W25" s="390"/>
      <c r="X25" s="374"/>
      <c r="Y25" s="288" t="s">
        <v>133</v>
      </c>
      <c r="Z25" s="288">
        <v>6000</v>
      </c>
      <c r="AA25" s="288"/>
      <c r="AB25" s="288"/>
    </row>
    <row r="26" spans="1:28">
      <c r="A26" s="285"/>
      <c r="B26" s="359"/>
      <c r="C26" s="391" t="s">
        <v>291</v>
      </c>
      <c r="D26" s="392"/>
      <c r="E26" s="362">
        <v>1</v>
      </c>
      <c r="F26" s="363"/>
      <c r="G26" s="364">
        <f t="shared" si="0"/>
        <v>0</v>
      </c>
      <c r="H26" s="365">
        <f t="shared" si="1"/>
        <v>0</v>
      </c>
      <c r="I26" s="383"/>
      <c r="J26" s="367">
        <f t="shared" si="2"/>
        <v>1</v>
      </c>
      <c r="K26" s="364">
        <f t="shared" si="3"/>
        <v>0</v>
      </c>
      <c r="L26" s="364">
        <f t="shared" si="4"/>
        <v>0</v>
      </c>
      <c r="M26" s="363" t="s">
        <v>113</v>
      </c>
      <c r="N26" s="393">
        <v>0.45</v>
      </c>
      <c r="O26" s="369"/>
      <c r="P26" s="394"/>
      <c r="Q26" s="370"/>
      <c r="R26" s="371">
        <f t="shared" si="5"/>
        <v>0</v>
      </c>
      <c r="S26" s="371">
        <f t="shared" si="6"/>
        <v>0</v>
      </c>
      <c r="T26" s="371">
        <f t="shared" si="7"/>
        <v>0</v>
      </c>
      <c r="U26" s="372">
        <f t="shared" si="8"/>
        <v>0</v>
      </c>
      <c r="V26" s="372">
        <f t="shared" si="9"/>
        <v>0</v>
      </c>
      <c r="W26" s="373"/>
      <c r="X26" s="374"/>
      <c r="Y26" s="288" t="s">
        <v>134</v>
      </c>
      <c r="Z26" s="288">
        <v>8000</v>
      </c>
      <c r="AA26" s="288"/>
      <c r="AB26" s="288"/>
    </row>
    <row r="27" spans="1:28">
      <c r="A27" s="285"/>
      <c r="B27" s="377"/>
      <c r="C27" s="296" t="s">
        <v>292</v>
      </c>
      <c r="D27" s="378"/>
      <c r="E27" s="379">
        <v>1</v>
      </c>
      <c r="F27" s="380"/>
      <c r="G27" s="381">
        <f t="shared" si="0"/>
        <v>0</v>
      </c>
      <c r="H27" s="382">
        <f t="shared" si="1"/>
        <v>0</v>
      </c>
      <c r="I27" s="383"/>
      <c r="J27" s="384">
        <f t="shared" si="2"/>
        <v>1</v>
      </c>
      <c r="K27" s="381">
        <f t="shared" si="3"/>
        <v>0</v>
      </c>
      <c r="L27" s="381">
        <f t="shared" si="4"/>
        <v>0</v>
      </c>
      <c r="M27" s="385" t="s">
        <v>113</v>
      </c>
      <c r="N27" s="386">
        <v>0.45</v>
      </c>
      <c r="O27" s="369"/>
      <c r="P27" s="377"/>
      <c r="Q27" s="380"/>
      <c r="R27" s="387">
        <f t="shared" si="5"/>
        <v>0</v>
      </c>
      <c r="S27" s="388">
        <f t="shared" si="6"/>
        <v>0</v>
      </c>
      <c r="T27" s="388">
        <f t="shared" si="7"/>
        <v>0</v>
      </c>
      <c r="U27" s="389">
        <f t="shared" si="8"/>
        <v>0</v>
      </c>
      <c r="V27" s="389">
        <f t="shared" si="9"/>
        <v>0</v>
      </c>
      <c r="W27" s="390"/>
      <c r="X27" s="374"/>
      <c r="Y27" s="288" t="s">
        <v>137</v>
      </c>
      <c r="Z27" s="395">
        <v>10000</v>
      </c>
      <c r="AA27" s="288"/>
      <c r="AB27" s="288"/>
    </row>
    <row r="28" spans="1:28">
      <c r="A28" s="285"/>
      <c r="B28" s="359"/>
      <c r="C28" s="391" t="s">
        <v>293</v>
      </c>
      <c r="D28" s="392"/>
      <c r="E28" s="362">
        <v>1</v>
      </c>
      <c r="F28" s="363"/>
      <c r="G28" s="364">
        <f t="shared" si="0"/>
        <v>0</v>
      </c>
      <c r="H28" s="365">
        <f t="shared" si="1"/>
        <v>0</v>
      </c>
      <c r="I28" s="383"/>
      <c r="J28" s="367">
        <f t="shared" si="2"/>
        <v>1</v>
      </c>
      <c r="K28" s="364">
        <f t="shared" si="3"/>
        <v>0</v>
      </c>
      <c r="L28" s="364">
        <f t="shared" si="4"/>
        <v>0</v>
      </c>
      <c r="M28" s="363" t="s">
        <v>113</v>
      </c>
      <c r="N28" s="393">
        <v>0.45</v>
      </c>
      <c r="O28" s="369"/>
      <c r="P28" s="394"/>
      <c r="Q28" s="370"/>
      <c r="R28" s="371">
        <f t="shared" si="5"/>
        <v>0</v>
      </c>
      <c r="S28" s="371">
        <f t="shared" si="6"/>
        <v>0</v>
      </c>
      <c r="T28" s="371">
        <f t="shared" si="7"/>
        <v>0</v>
      </c>
      <c r="U28" s="372">
        <f t="shared" si="8"/>
        <v>0</v>
      </c>
      <c r="V28" s="372">
        <f t="shared" si="9"/>
        <v>0</v>
      </c>
      <c r="W28" s="373"/>
      <c r="X28" s="374"/>
      <c r="Y28" s="288" t="s">
        <v>139</v>
      </c>
      <c r="Z28" s="288" t="s">
        <v>140</v>
      </c>
      <c r="AA28" s="288"/>
      <c r="AB28" s="288"/>
    </row>
    <row r="29" spans="1:28">
      <c r="A29" s="285"/>
      <c r="B29" s="377"/>
      <c r="C29" s="296" t="s">
        <v>294</v>
      </c>
      <c r="D29" s="378"/>
      <c r="E29" s="379">
        <v>1</v>
      </c>
      <c r="F29" s="380"/>
      <c r="G29" s="381">
        <f t="shared" si="0"/>
        <v>0</v>
      </c>
      <c r="H29" s="382">
        <f t="shared" si="1"/>
        <v>0</v>
      </c>
      <c r="I29" s="383"/>
      <c r="J29" s="384">
        <f t="shared" si="2"/>
        <v>1</v>
      </c>
      <c r="K29" s="381">
        <f t="shared" si="3"/>
        <v>0</v>
      </c>
      <c r="L29" s="381">
        <f t="shared" si="4"/>
        <v>0</v>
      </c>
      <c r="M29" s="385" t="s">
        <v>113</v>
      </c>
      <c r="N29" s="386">
        <v>0.45</v>
      </c>
      <c r="O29" s="369"/>
      <c r="P29" s="377"/>
      <c r="Q29" s="380"/>
      <c r="R29" s="387">
        <f t="shared" si="5"/>
        <v>0</v>
      </c>
      <c r="S29" s="388">
        <f t="shared" si="6"/>
        <v>0</v>
      </c>
      <c r="T29" s="388">
        <f t="shared" si="7"/>
        <v>0</v>
      </c>
      <c r="U29" s="389">
        <f t="shared" si="8"/>
        <v>0</v>
      </c>
      <c r="V29" s="389">
        <f t="shared" si="9"/>
        <v>0</v>
      </c>
      <c r="W29" s="390"/>
      <c r="X29" s="374"/>
      <c r="Y29" s="288" t="s">
        <v>143</v>
      </c>
      <c r="Z29" s="288"/>
      <c r="AA29" s="288"/>
      <c r="AB29" s="288"/>
    </row>
    <row r="30" spans="1:28">
      <c r="A30" s="285"/>
      <c r="B30" s="359" t="s">
        <v>295</v>
      </c>
      <c r="C30" s="391" t="s">
        <v>296</v>
      </c>
      <c r="D30" s="392"/>
      <c r="E30" s="362">
        <v>4</v>
      </c>
      <c r="F30" s="363">
        <v>672</v>
      </c>
      <c r="G30" s="364">
        <f t="shared" si="0"/>
        <v>954.24</v>
      </c>
      <c r="H30" s="365">
        <f t="shared" si="1"/>
        <v>3816.96</v>
      </c>
      <c r="I30" s="383"/>
      <c r="J30" s="367">
        <f t="shared" si="2"/>
        <v>4</v>
      </c>
      <c r="K30" s="364">
        <f t="shared" si="3"/>
        <v>524.83000000000004</v>
      </c>
      <c r="L30" s="364">
        <f t="shared" si="4"/>
        <v>2099.3200000000002</v>
      </c>
      <c r="M30" s="363" t="s">
        <v>113</v>
      </c>
      <c r="N30" s="393">
        <v>0.45</v>
      </c>
      <c r="O30" s="369"/>
      <c r="P30" s="394"/>
      <c r="Q30" s="370"/>
      <c r="R30" s="371">
        <f t="shared" si="5"/>
        <v>0</v>
      </c>
      <c r="S30" s="371">
        <f t="shared" si="6"/>
        <v>524.83000000000004</v>
      </c>
      <c r="T30" s="371">
        <f t="shared" si="7"/>
        <v>2099.3200000000002</v>
      </c>
      <c r="U30" s="372">
        <f t="shared" si="8"/>
        <v>0</v>
      </c>
      <c r="V30" s="372">
        <f t="shared" si="9"/>
        <v>1</v>
      </c>
      <c r="W30" s="373"/>
      <c r="X30" s="374"/>
      <c r="Y30" s="288"/>
      <c r="Z30" s="288"/>
      <c r="AA30" s="288"/>
      <c r="AB30" s="288"/>
    </row>
    <row r="31" spans="1:28">
      <c r="A31" s="285"/>
      <c r="B31" s="377"/>
      <c r="C31" s="296"/>
      <c r="D31" s="378"/>
      <c r="E31" s="379"/>
      <c r="F31" s="380"/>
      <c r="G31" s="381">
        <f t="shared" si="0"/>
        <v>0</v>
      </c>
      <c r="H31" s="382">
        <f t="shared" si="1"/>
        <v>0</v>
      </c>
      <c r="I31" s="383"/>
      <c r="J31" s="384">
        <f t="shared" si="2"/>
        <v>0</v>
      </c>
      <c r="K31" s="381">
        <f t="shared" si="3"/>
        <v>0</v>
      </c>
      <c r="L31" s="381">
        <f t="shared" si="4"/>
        <v>0</v>
      </c>
      <c r="M31" s="385" t="s">
        <v>113</v>
      </c>
      <c r="N31" s="386">
        <v>0.45</v>
      </c>
      <c r="O31" s="369"/>
      <c r="P31" s="377"/>
      <c r="Q31" s="380"/>
      <c r="R31" s="387">
        <f t="shared" si="5"/>
        <v>0</v>
      </c>
      <c r="S31" s="388">
        <f t="shared" si="6"/>
        <v>0</v>
      </c>
      <c r="T31" s="388">
        <f t="shared" si="7"/>
        <v>0</v>
      </c>
      <c r="U31" s="389">
        <f t="shared" si="8"/>
        <v>0</v>
      </c>
      <c r="V31" s="389">
        <f t="shared" si="9"/>
        <v>0</v>
      </c>
      <c r="W31" s="390"/>
      <c r="X31" s="374"/>
      <c r="Y31" s="288" t="s">
        <v>113</v>
      </c>
      <c r="Z31" s="288"/>
      <c r="AA31" s="288"/>
      <c r="AB31" s="288"/>
    </row>
    <row r="32" spans="1:28">
      <c r="A32" s="285"/>
      <c r="B32" s="359"/>
      <c r="C32" s="391"/>
      <c r="D32" s="392"/>
      <c r="E32" s="362"/>
      <c r="F32" s="363"/>
      <c r="G32" s="364">
        <f t="shared" si="0"/>
        <v>0</v>
      </c>
      <c r="H32" s="365">
        <f t="shared" si="1"/>
        <v>0</v>
      </c>
      <c r="I32" s="383"/>
      <c r="J32" s="367">
        <f t="shared" si="2"/>
        <v>0</v>
      </c>
      <c r="K32" s="364">
        <f t="shared" si="3"/>
        <v>0</v>
      </c>
      <c r="L32" s="364">
        <f t="shared" si="4"/>
        <v>0</v>
      </c>
      <c r="M32" s="363" t="s">
        <v>113</v>
      </c>
      <c r="N32" s="393">
        <v>0.45</v>
      </c>
      <c r="O32" s="369"/>
      <c r="P32" s="394"/>
      <c r="Q32" s="370"/>
      <c r="R32" s="371">
        <f t="shared" si="5"/>
        <v>0</v>
      </c>
      <c r="S32" s="371">
        <f t="shared" si="6"/>
        <v>0</v>
      </c>
      <c r="T32" s="371">
        <f t="shared" si="7"/>
        <v>0</v>
      </c>
      <c r="U32" s="372">
        <f t="shared" si="8"/>
        <v>0</v>
      </c>
      <c r="V32" s="372">
        <f t="shared" si="9"/>
        <v>0</v>
      </c>
      <c r="W32" s="373"/>
      <c r="X32" s="374"/>
      <c r="Y32" s="288" t="s">
        <v>148</v>
      </c>
      <c r="Z32" s="288"/>
      <c r="AA32" s="288"/>
      <c r="AB32" s="288"/>
    </row>
    <row r="33" spans="1:28">
      <c r="A33" s="285"/>
      <c r="B33" s="377"/>
      <c r="C33" s="296"/>
      <c r="D33" s="378"/>
      <c r="E33" s="379"/>
      <c r="F33" s="380"/>
      <c r="G33" s="381">
        <f t="shared" si="0"/>
        <v>0</v>
      </c>
      <c r="H33" s="382">
        <f t="shared" si="1"/>
        <v>0</v>
      </c>
      <c r="I33" s="383"/>
      <c r="J33" s="384">
        <f t="shared" si="2"/>
        <v>0</v>
      </c>
      <c r="K33" s="381">
        <f t="shared" si="3"/>
        <v>0</v>
      </c>
      <c r="L33" s="381">
        <f t="shared" si="4"/>
        <v>0</v>
      </c>
      <c r="M33" s="385" t="s">
        <v>113</v>
      </c>
      <c r="N33" s="386">
        <v>0.45</v>
      </c>
      <c r="O33" s="369"/>
      <c r="P33" s="377"/>
      <c r="Q33" s="380"/>
      <c r="R33" s="387">
        <f t="shared" si="5"/>
        <v>0</v>
      </c>
      <c r="S33" s="388">
        <f t="shared" si="6"/>
        <v>0</v>
      </c>
      <c r="T33" s="388">
        <f t="shared" si="7"/>
        <v>0</v>
      </c>
      <c r="U33" s="389">
        <f t="shared" si="8"/>
        <v>0</v>
      </c>
      <c r="V33" s="389">
        <f t="shared" si="9"/>
        <v>0</v>
      </c>
      <c r="W33" s="390"/>
      <c r="X33" s="374"/>
      <c r="Y33" s="288"/>
      <c r="Z33" s="288"/>
      <c r="AA33" s="288"/>
      <c r="AB33" s="288"/>
    </row>
    <row r="34" spans="1:28">
      <c r="A34" s="285"/>
      <c r="B34" s="359"/>
      <c r="C34" s="391"/>
      <c r="D34" s="392"/>
      <c r="E34" s="362"/>
      <c r="F34" s="363"/>
      <c r="G34" s="364">
        <f t="shared" si="0"/>
        <v>0</v>
      </c>
      <c r="H34" s="365">
        <f t="shared" si="1"/>
        <v>0</v>
      </c>
      <c r="I34" s="383"/>
      <c r="J34" s="367">
        <f t="shared" si="2"/>
        <v>0</v>
      </c>
      <c r="K34" s="364">
        <f t="shared" si="3"/>
        <v>0</v>
      </c>
      <c r="L34" s="364">
        <f t="shared" si="4"/>
        <v>0</v>
      </c>
      <c r="M34" s="363" t="s">
        <v>113</v>
      </c>
      <c r="N34" s="393">
        <v>0.45</v>
      </c>
      <c r="O34" s="369"/>
      <c r="P34" s="394"/>
      <c r="Q34" s="370"/>
      <c r="R34" s="371">
        <f t="shared" si="5"/>
        <v>0</v>
      </c>
      <c r="S34" s="371">
        <f t="shared" si="6"/>
        <v>0</v>
      </c>
      <c r="T34" s="371">
        <f t="shared" si="7"/>
        <v>0</v>
      </c>
      <c r="U34" s="372">
        <f t="shared" si="8"/>
        <v>0</v>
      </c>
      <c r="V34" s="372">
        <f t="shared" si="9"/>
        <v>0</v>
      </c>
      <c r="W34" s="373"/>
      <c r="X34" s="374"/>
      <c r="Y34" s="288"/>
      <c r="Z34" s="288"/>
      <c r="AA34" s="288"/>
      <c r="AB34" s="288"/>
    </row>
    <row r="35" spans="1:28">
      <c r="A35" s="285"/>
      <c r="B35" s="377"/>
      <c r="C35" s="296"/>
      <c r="D35" s="378"/>
      <c r="E35" s="379"/>
      <c r="F35" s="380"/>
      <c r="G35" s="381">
        <f t="shared" si="0"/>
        <v>0</v>
      </c>
      <c r="H35" s="382">
        <f t="shared" si="1"/>
        <v>0</v>
      </c>
      <c r="I35" s="383"/>
      <c r="J35" s="384">
        <f t="shared" si="2"/>
        <v>0</v>
      </c>
      <c r="K35" s="381">
        <f t="shared" si="3"/>
        <v>0</v>
      </c>
      <c r="L35" s="381">
        <f t="shared" si="4"/>
        <v>0</v>
      </c>
      <c r="M35" s="385" t="s">
        <v>113</v>
      </c>
      <c r="N35" s="386">
        <v>0.45</v>
      </c>
      <c r="O35" s="369"/>
      <c r="P35" s="377"/>
      <c r="Q35" s="380"/>
      <c r="R35" s="387">
        <f t="shared" si="5"/>
        <v>0</v>
      </c>
      <c r="S35" s="388">
        <f t="shared" si="6"/>
        <v>0</v>
      </c>
      <c r="T35" s="388">
        <f t="shared" si="7"/>
        <v>0</v>
      </c>
      <c r="U35" s="389">
        <f t="shared" si="8"/>
        <v>0</v>
      </c>
      <c r="V35" s="389">
        <f t="shared" si="9"/>
        <v>0</v>
      </c>
      <c r="W35" s="390"/>
      <c r="X35" s="374"/>
      <c r="Y35" s="288"/>
      <c r="Z35" s="288"/>
      <c r="AA35" s="288"/>
      <c r="AB35" s="288"/>
    </row>
    <row r="36" spans="1:28">
      <c r="A36" s="285"/>
      <c r="B36" s="359"/>
      <c r="C36" s="391"/>
      <c r="D36" s="392"/>
      <c r="E36" s="362"/>
      <c r="F36" s="363"/>
      <c r="G36" s="364">
        <f t="shared" si="0"/>
        <v>0</v>
      </c>
      <c r="H36" s="365">
        <f t="shared" si="1"/>
        <v>0</v>
      </c>
      <c r="I36" s="383"/>
      <c r="J36" s="367">
        <f t="shared" si="2"/>
        <v>0</v>
      </c>
      <c r="K36" s="364">
        <f t="shared" si="3"/>
        <v>0</v>
      </c>
      <c r="L36" s="364">
        <f t="shared" si="4"/>
        <v>0</v>
      </c>
      <c r="M36" s="363" t="s">
        <v>113</v>
      </c>
      <c r="N36" s="393">
        <v>0.45</v>
      </c>
      <c r="O36" s="369"/>
      <c r="P36" s="394"/>
      <c r="Q36" s="370"/>
      <c r="R36" s="371">
        <f t="shared" si="5"/>
        <v>0</v>
      </c>
      <c r="S36" s="371">
        <f t="shared" si="6"/>
        <v>0</v>
      </c>
      <c r="T36" s="371">
        <f t="shared" si="7"/>
        <v>0</v>
      </c>
      <c r="U36" s="372">
        <f t="shared" si="8"/>
        <v>0</v>
      </c>
      <c r="V36" s="372">
        <f t="shared" si="9"/>
        <v>0</v>
      </c>
      <c r="W36" s="373"/>
      <c r="X36" s="374"/>
      <c r="Y36" s="288"/>
      <c r="Z36" s="288"/>
      <c r="AA36" s="288"/>
      <c r="AB36" s="288"/>
    </row>
    <row r="37" spans="1:28">
      <c r="A37" s="285"/>
      <c r="B37" s="377"/>
      <c r="C37" s="296"/>
      <c r="D37" s="378"/>
      <c r="E37" s="379"/>
      <c r="F37" s="380"/>
      <c r="G37" s="381">
        <f t="shared" si="0"/>
        <v>0</v>
      </c>
      <c r="H37" s="382">
        <f t="shared" si="1"/>
        <v>0</v>
      </c>
      <c r="I37" s="383"/>
      <c r="J37" s="384">
        <f t="shared" si="2"/>
        <v>0</v>
      </c>
      <c r="K37" s="381">
        <f t="shared" si="3"/>
        <v>0</v>
      </c>
      <c r="L37" s="381">
        <f t="shared" si="4"/>
        <v>0</v>
      </c>
      <c r="M37" s="385" t="s">
        <v>113</v>
      </c>
      <c r="N37" s="386">
        <v>0.45</v>
      </c>
      <c r="O37" s="369"/>
      <c r="P37" s="377"/>
      <c r="Q37" s="380"/>
      <c r="R37" s="387">
        <f t="shared" si="5"/>
        <v>0</v>
      </c>
      <c r="S37" s="388">
        <f t="shared" si="6"/>
        <v>0</v>
      </c>
      <c r="T37" s="388">
        <f t="shared" si="7"/>
        <v>0</v>
      </c>
      <c r="U37" s="389">
        <f t="shared" si="8"/>
        <v>0</v>
      </c>
      <c r="V37" s="389">
        <f t="shared" si="9"/>
        <v>0</v>
      </c>
      <c r="W37" s="390"/>
      <c r="X37" s="374"/>
      <c r="Y37" s="288"/>
      <c r="Z37" s="288"/>
      <c r="AA37" s="288"/>
      <c r="AB37" s="288"/>
    </row>
    <row r="38" spans="1:28">
      <c r="A38" s="285"/>
      <c r="B38" s="359"/>
      <c r="C38" s="396"/>
      <c r="D38" s="392"/>
      <c r="E38" s="362"/>
      <c r="F38" s="363"/>
      <c r="G38" s="364">
        <f t="shared" si="0"/>
        <v>0</v>
      </c>
      <c r="H38" s="365">
        <f t="shared" si="1"/>
        <v>0</v>
      </c>
      <c r="I38" s="383"/>
      <c r="J38" s="367">
        <f t="shared" si="2"/>
        <v>0</v>
      </c>
      <c r="K38" s="364">
        <f t="shared" si="3"/>
        <v>0</v>
      </c>
      <c r="L38" s="364">
        <f t="shared" si="4"/>
        <v>0</v>
      </c>
      <c r="M38" s="363" t="s">
        <v>113</v>
      </c>
      <c r="N38" s="393">
        <v>0.45</v>
      </c>
      <c r="O38" s="369"/>
      <c r="P38" s="394"/>
      <c r="Q38" s="370"/>
      <c r="R38" s="371">
        <f t="shared" si="5"/>
        <v>0</v>
      </c>
      <c r="S38" s="371">
        <f t="shared" si="6"/>
        <v>0</v>
      </c>
      <c r="T38" s="371">
        <f t="shared" si="7"/>
        <v>0</v>
      </c>
      <c r="U38" s="372">
        <f t="shared" si="8"/>
        <v>0</v>
      </c>
      <c r="V38" s="372">
        <f t="shared" si="9"/>
        <v>0</v>
      </c>
      <c r="W38" s="390"/>
      <c r="X38" s="374"/>
      <c r="Y38" s="288"/>
      <c r="Z38" s="288"/>
      <c r="AA38" s="288"/>
      <c r="AB38" s="288"/>
    </row>
    <row r="39" spans="1:28">
      <c r="A39" s="285"/>
      <c r="B39" s="377"/>
      <c r="C39" s="397"/>
      <c r="D39" s="378"/>
      <c r="E39" s="379"/>
      <c r="F39" s="380"/>
      <c r="G39" s="381">
        <f t="shared" si="0"/>
        <v>0</v>
      </c>
      <c r="H39" s="382">
        <f t="shared" si="1"/>
        <v>0</v>
      </c>
      <c r="I39" s="383"/>
      <c r="J39" s="384">
        <f t="shared" si="2"/>
        <v>0</v>
      </c>
      <c r="K39" s="381">
        <f t="shared" si="3"/>
        <v>0</v>
      </c>
      <c r="L39" s="381">
        <f t="shared" si="4"/>
        <v>0</v>
      </c>
      <c r="M39" s="385" t="s">
        <v>113</v>
      </c>
      <c r="N39" s="386">
        <v>0.45</v>
      </c>
      <c r="O39" s="369"/>
      <c r="P39" s="377"/>
      <c r="Q39" s="380"/>
      <c r="R39" s="387">
        <f t="shared" si="5"/>
        <v>0</v>
      </c>
      <c r="S39" s="388">
        <f t="shared" si="6"/>
        <v>0</v>
      </c>
      <c r="T39" s="388">
        <f t="shared" si="7"/>
        <v>0</v>
      </c>
      <c r="U39" s="389">
        <f t="shared" si="8"/>
        <v>0</v>
      </c>
      <c r="V39" s="389">
        <f t="shared" si="9"/>
        <v>0</v>
      </c>
      <c r="W39" s="390"/>
      <c r="X39" s="374"/>
      <c r="Y39" s="288"/>
      <c r="Z39" s="288"/>
      <c r="AA39" s="288"/>
      <c r="AB39" s="288"/>
    </row>
    <row r="40" spans="1:28">
      <c r="A40" s="285"/>
      <c r="B40" s="359"/>
      <c r="C40" s="396"/>
      <c r="D40" s="392"/>
      <c r="E40" s="362"/>
      <c r="F40" s="363"/>
      <c r="G40" s="364">
        <f t="shared" si="0"/>
        <v>0</v>
      </c>
      <c r="H40" s="365">
        <f t="shared" si="1"/>
        <v>0</v>
      </c>
      <c r="I40" s="383"/>
      <c r="J40" s="367">
        <f t="shared" si="2"/>
        <v>0</v>
      </c>
      <c r="K40" s="364">
        <f t="shared" si="3"/>
        <v>0</v>
      </c>
      <c r="L40" s="364">
        <f t="shared" si="4"/>
        <v>0</v>
      </c>
      <c r="M40" s="363" t="s">
        <v>113</v>
      </c>
      <c r="N40" s="393">
        <v>0.45</v>
      </c>
      <c r="O40" s="369"/>
      <c r="P40" s="394"/>
      <c r="Q40" s="370"/>
      <c r="R40" s="371">
        <f t="shared" si="5"/>
        <v>0</v>
      </c>
      <c r="S40" s="371">
        <f t="shared" si="6"/>
        <v>0</v>
      </c>
      <c r="T40" s="371">
        <f t="shared" si="7"/>
        <v>0</v>
      </c>
      <c r="U40" s="372">
        <f t="shared" si="8"/>
        <v>0</v>
      </c>
      <c r="V40" s="372">
        <f t="shared" si="9"/>
        <v>0</v>
      </c>
      <c r="W40" s="390"/>
      <c r="X40" s="374"/>
      <c r="Y40" s="288"/>
      <c r="Z40" s="288"/>
      <c r="AA40" s="288"/>
      <c r="AB40" s="288"/>
    </row>
    <row r="41" spans="1:28">
      <c r="A41" s="285"/>
      <c r="B41" s="377"/>
      <c r="C41" s="397"/>
      <c r="D41" s="378"/>
      <c r="E41" s="379"/>
      <c r="F41" s="380"/>
      <c r="G41" s="381">
        <f t="shared" si="0"/>
        <v>0</v>
      </c>
      <c r="H41" s="382">
        <f t="shared" si="1"/>
        <v>0</v>
      </c>
      <c r="I41" s="383"/>
      <c r="J41" s="384">
        <f t="shared" si="2"/>
        <v>0</v>
      </c>
      <c r="K41" s="381">
        <f t="shared" si="3"/>
        <v>0</v>
      </c>
      <c r="L41" s="381">
        <f t="shared" si="4"/>
        <v>0</v>
      </c>
      <c r="M41" s="385" t="s">
        <v>113</v>
      </c>
      <c r="N41" s="386">
        <v>0.45</v>
      </c>
      <c r="O41" s="369"/>
      <c r="P41" s="377"/>
      <c r="Q41" s="380"/>
      <c r="R41" s="387">
        <f t="shared" si="5"/>
        <v>0</v>
      </c>
      <c r="S41" s="388">
        <f t="shared" si="6"/>
        <v>0</v>
      </c>
      <c r="T41" s="388">
        <f t="shared" si="7"/>
        <v>0</v>
      </c>
      <c r="U41" s="389">
        <f t="shared" si="8"/>
        <v>0</v>
      </c>
      <c r="V41" s="389">
        <f t="shared" si="9"/>
        <v>0</v>
      </c>
      <c r="W41" s="390"/>
      <c r="X41" s="374"/>
      <c r="Y41" s="288"/>
      <c r="Z41" s="288"/>
      <c r="AA41" s="288"/>
      <c r="AB41" s="288"/>
    </row>
    <row r="42" spans="1:28">
      <c r="A42" s="285"/>
      <c r="B42" s="359"/>
      <c r="C42" s="391"/>
      <c r="D42" s="392"/>
      <c r="E42" s="362"/>
      <c r="F42" s="363"/>
      <c r="G42" s="364">
        <f t="shared" si="0"/>
        <v>0</v>
      </c>
      <c r="H42" s="365">
        <f t="shared" si="1"/>
        <v>0</v>
      </c>
      <c r="I42" s="383"/>
      <c r="J42" s="367">
        <f t="shared" si="2"/>
        <v>0</v>
      </c>
      <c r="K42" s="364">
        <f t="shared" si="3"/>
        <v>0</v>
      </c>
      <c r="L42" s="364">
        <f t="shared" si="4"/>
        <v>0</v>
      </c>
      <c r="M42" s="363" t="s">
        <v>148</v>
      </c>
      <c r="N42" s="393">
        <v>0.45</v>
      </c>
      <c r="O42" s="369"/>
      <c r="P42" s="394"/>
      <c r="Q42" s="370"/>
      <c r="R42" s="371">
        <f t="shared" si="5"/>
        <v>0</v>
      </c>
      <c r="S42" s="371">
        <f t="shared" si="6"/>
        <v>0</v>
      </c>
      <c r="T42" s="371">
        <f t="shared" si="7"/>
        <v>0</v>
      </c>
      <c r="U42" s="372">
        <f t="shared" si="8"/>
        <v>0</v>
      </c>
      <c r="V42" s="372">
        <f t="shared" si="9"/>
        <v>0</v>
      </c>
      <c r="W42" s="390"/>
      <c r="X42" s="374"/>
      <c r="Y42" s="288"/>
      <c r="Z42" s="288"/>
      <c r="AA42" s="288"/>
      <c r="AB42" s="288"/>
    </row>
    <row r="43" spans="1:28">
      <c r="A43" s="285"/>
      <c r="B43" s="377"/>
      <c r="C43" s="296"/>
      <c r="D43" s="378"/>
      <c r="E43" s="379"/>
      <c r="F43" s="380"/>
      <c r="G43" s="381">
        <f t="shared" si="0"/>
        <v>0</v>
      </c>
      <c r="H43" s="382">
        <f t="shared" si="1"/>
        <v>0</v>
      </c>
      <c r="I43" s="383"/>
      <c r="J43" s="384">
        <f t="shared" si="2"/>
        <v>0</v>
      </c>
      <c r="K43" s="381">
        <f t="shared" si="3"/>
        <v>0</v>
      </c>
      <c r="L43" s="381">
        <f t="shared" si="4"/>
        <v>0</v>
      </c>
      <c r="M43" s="385" t="s">
        <v>113</v>
      </c>
      <c r="N43" s="386">
        <v>0.45</v>
      </c>
      <c r="O43" s="369"/>
      <c r="P43" s="377"/>
      <c r="Q43" s="380"/>
      <c r="R43" s="387">
        <f t="shared" si="5"/>
        <v>0</v>
      </c>
      <c r="S43" s="388">
        <f t="shared" si="6"/>
        <v>0</v>
      </c>
      <c r="T43" s="388">
        <f t="shared" si="7"/>
        <v>0</v>
      </c>
      <c r="U43" s="389">
        <f t="shared" si="8"/>
        <v>0</v>
      </c>
      <c r="V43" s="389">
        <f t="shared" si="9"/>
        <v>0</v>
      </c>
      <c r="W43" s="390"/>
      <c r="X43" s="374"/>
      <c r="Y43" s="288"/>
      <c r="Z43" s="288"/>
      <c r="AA43" s="288"/>
      <c r="AB43" s="288"/>
    </row>
    <row r="44" spans="1:28">
      <c r="A44" s="285"/>
      <c r="B44" s="359"/>
      <c r="C44" s="391"/>
      <c r="D44" s="392"/>
      <c r="E44" s="362"/>
      <c r="F44" s="363"/>
      <c r="G44" s="364">
        <f t="shared" si="0"/>
        <v>0</v>
      </c>
      <c r="H44" s="365">
        <f t="shared" si="1"/>
        <v>0</v>
      </c>
      <c r="I44" s="383"/>
      <c r="J44" s="367">
        <f t="shared" si="2"/>
        <v>0</v>
      </c>
      <c r="K44" s="364">
        <f t="shared" si="3"/>
        <v>0</v>
      </c>
      <c r="L44" s="364">
        <f t="shared" si="4"/>
        <v>0</v>
      </c>
      <c r="M44" s="363" t="s">
        <v>113</v>
      </c>
      <c r="N44" s="393">
        <v>0.45</v>
      </c>
      <c r="O44" s="369"/>
      <c r="P44" s="394"/>
      <c r="Q44" s="370"/>
      <c r="R44" s="371">
        <f t="shared" si="5"/>
        <v>0</v>
      </c>
      <c r="S44" s="371">
        <f t="shared" si="6"/>
        <v>0</v>
      </c>
      <c r="T44" s="371">
        <f t="shared" si="7"/>
        <v>0</v>
      </c>
      <c r="U44" s="372">
        <f t="shared" si="8"/>
        <v>0</v>
      </c>
      <c r="V44" s="372">
        <f t="shared" si="9"/>
        <v>0</v>
      </c>
      <c r="W44" s="390"/>
      <c r="X44" s="374"/>
      <c r="Y44" s="288"/>
      <c r="Z44" s="288"/>
      <c r="AA44" s="288"/>
      <c r="AB44" s="288"/>
    </row>
    <row r="45" spans="1:28">
      <c r="A45" s="285"/>
      <c r="B45" s="377"/>
      <c r="C45" s="296"/>
      <c r="D45" s="378"/>
      <c r="E45" s="379"/>
      <c r="F45" s="380"/>
      <c r="G45" s="381">
        <f t="shared" si="0"/>
        <v>0</v>
      </c>
      <c r="H45" s="382">
        <f t="shared" si="1"/>
        <v>0</v>
      </c>
      <c r="I45" s="383"/>
      <c r="J45" s="384">
        <f t="shared" si="2"/>
        <v>0</v>
      </c>
      <c r="K45" s="381">
        <f t="shared" si="3"/>
        <v>0</v>
      </c>
      <c r="L45" s="381">
        <f t="shared" si="4"/>
        <v>0</v>
      </c>
      <c r="M45" s="385" t="s">
        <v>113</v>
      </c>
      <c r="N45" s="386">
        <v>0.45</v>
      </c>
      <c r="O45" s="369"/>
      <c r="P45" s="377"/>
      <c r="Q45" s="380"/>
      <c r="R45" s="387">
        <f t="shared" si="5"/>
        <v>0</v>
      </c>
      <c r="S45" s="388">
        <f t="shared" si="6"/>
        <v>0</v>
      </c>
      <c r="T45" s="388">
        <f t="shared" si="7"/>
        <v>0</v>
      </c>
      <c r="U45" s="389">
        <f t="shared" si="8"/>
        <v>0</v>
      </c>
      <c r="V45" s="389">
        <f t="shared" si="9"/>
        <v>0</v>
      </c>
      <c r="W45" s="390"/>
      <c r="X45" s="374"/>
      <c r="Y45" s="288"/>
      <c r="Z45" s="288"/>
      <c r="AA45" s="288"/>
      <c r="AB45" s="288"/>
    </row>
    <row r="46" spans="1:28">
      <c r="A46" s="285"/>
      <c r="B46" s="359"/>
      <c r="C46" s="391"/>
      <c r="D46" s="392"/>
      <c r="E46" s="362"/>
      <c r="F46" s="363"/>
      <c r="G46" s="364">
        <f t="shared" si="0"/>
        <v>0</v>
      </c>
      <c r="H46" s="365">
        <f t="shared" si="1"/>
        <v>0</v>
      </c>
      <c r="I46" s="383"/>
      <c r="J46" s="367">
        <f t="shared" si="2"/>
        <v>0</v>
      </c>
      <c r="K46" s="364">
        <f t="shared" si="3"/>
        <v>0</v>
      </c>
      <c r="L46" s="364">
        <f t="shared" si="4"/>
        <v>0</v>
      </c>
      <c r="M46" s="363" t="s">
        <v>113</v>
      </c>
      <c r="N46" s="393">
        <v>0.45</v>
      </c>
      <c r="O46" s="369"/>
      <c r="P46" s="394"/>
      <c r="Q46" s="370"/>
      <c r="R46" s="371">
        <f t="shared" si="5"/>
        <v>0</v>
      </c>
      <c r="S46" s="371">
        <f t="shared" si="6"/>
        <v>0</v>
      </c>
      <c r="T46" s="371">
        <f t="shared" si="7"/>
        <v>0</v>
      </c>
      <c r="U46" s="372">
        <f t="shared" si="8"/>
        <v>0</v>
      </c>
      <c r="V46" s="372">
        <f t="shared" si="9"/>
        <v>0</v>
      </c>
      <c r="W46" s="390"/>
      <c r="X46" s="374"/>
      <c r="Y46" s="288"/>
      <c r="Z46" s="288"/>
      <c r="AA46" s="288"/>
      <c r="AB46" s="288"/>
    </row>
    <row r="47" spans="1:28">
      <c r="A47" s="285"/>
      <c r="B47" s="377"/>
      <c r="C47" s="296"/>
      <c r="D47" s="378"/>
      <c r="E47" s="379"/>
      <c r="F47" s="380"/>
      <c r="G47" s="381">
        <f t="shared" si="0"/>
        <v>0</v>
      </c>
      <c r="H47" s="382">
        <f t="shared" si="1"/>
        <v>0</v>
      </c>
      <c r="I47" s="383"/>
      <c r="J47" s="384">
        <f t="shared" si="2"/>
        <v>0</v>
      </c>
      <c r="K47" s="381">
        <f t="shared" si="3"/>
        <v>0</v>
      </c>
      <c r="L47" s="381">
        <f t="shared" si="4"/>
        <v>0</v>
      </c>
      <c r="M47" s="385" t="s">
        <v>113</v>
      </c>
      <c r="N47" s="386">
        <v>0.45</v>
      </c>
      <c r="O47" s="369"/>
      <c r="P47" s="377"/>
      <c r="Q47" s="380"/>
      <c r="R47" s="387">
        <f t="shared" si="5"/>
        <v>0</v>
      </c>
      <c r="S47" s="388">
        <f t="shared" si="6"/>
        <v>0</v>
      </c>
      <c r="T47" s="388">
        <f t="shared" si="7"/>
        <v>0</v>
      </c>
      <c r="U47" s="389">
        <f t="shared" si="8"/>
        <v>0</v>
      </c>
      <c r="V47" s="389">
        <f t="shared" si="9"/>
        <v>0</v>
      </c>
      <c r="W47" s="390"/>
      <c r="X47" s="374"/>
      <c r="Y47" s="288"/>
      <c r="Z47" s="288"/>
      <c r="AA47" s="288"/>
      <c r="AB47" s="288"/>
    </row>
    <row r="48" spans="1:28">
      <c r="A48" s="285"/>
      <c r="B48" s="359"/>
      <c r="C48" s="391"/>
      <c r="D48" s="392"/>
      <c r="E48" s="362"/>
      <c r="F48" s="363"/>
      <c r="G48" s="364">
        <f t="shared" si="0"/>
        <v>0</v>
      </c>
      <c r="H48" s="365">
        <f t="shared" si="1"/>
        <v>0</v>
      </c>
      <c r="I48" s="383"/>
      <c r="J48" s="367">
        <f t="shared" si="2"/>
        <v>0</v>
      </c>
      <c r="K48" s="364">
        <f t="shared" si="3"/>
        <v>0</v>
      </c>
      <c r="L48" s="364">
        <f t="shared" si="4"/>
        <v>0</v>
      </c>
      <c r="M48" s="363" t="s">
        <v>113</v>
      </c>
      <c r="N48" s="393">
        <v>0.45</v>
      </c>
      <c r="O48" s="369"/>
      <c r="P48" s="394"/>
      <c r="Q48" s="370"/>
      <c r="R48" s="371">
        <f t="shared" si="5"/>
        <v>0</v>
      </c>
      <c r="S48" s="371">
        <f t="shared" si="6"/>
        <v>0</v>
      </c>
      <c r="T48" s="371">
        <f t="shared" si="7"/>
        <v>0</v>
      </c>
      <c r="U48" s="372">
        <f t="shared" si="8"/>
        <v>0</v>
      </c>
      <c r="V48" s="372">
        <f t="shared" si="9"/>
        <v>0</v>
      </c>
      <c r="W48" s="390"/>
      <c r="X48" s="374"/>
      <c r="Y48" s="288"/>
      <c r="Z48" s="288"/>
      <c r="AA48" s="288"/>
      <c r="AB48" s="288"/>
    </row>
    <row r="49" spans="1:24" ht="20.25" customHeight="1">
      <c r="A49" s="398"/>
      <c r="B49" s="399"/>
      <c r="C49" s="399"/>
      <c r="D49" s="400" t="s">
        <v>150</v>
      </c>
      <c r="E49" s="401">
        <f>SUM(E18:E48)</f>
        <v>19</v>
      </c>
      <c r="F49" s="402">
        <f>SUM(F18:F48)</f>
        <v>2316.35</v>
      </c>
      <c r="G49" s="403">
        <f>SUM(G18:G48)</f>
        <v>3289.2200000000003</v>
      </c>
      <c r="H49" s="404">
        <f>SUM(H18:H48)</f>
        <v>6398.48</v>
      </c>
      <c r="I49" s="405"/>
      <c r="J49" s="406">
        <f>SUM(J18:J48)</f>
        <v>19</v>
      </c>
      <c r="K49" s="403">
        <f>SUM(K18:K48)</f>
        <v>1809.0699999999997</v>
      </c>
      <c r="L49" s="404">
        <f>SUM(L18:L48)</f>
        <v>3519.16</v>
      </c>
      <c r="M49" s="404"/>
      <c r="N49" s="404"/>
      <c r="O49" s="407"/>
      <c r="P49" s="408"/>
      <c r="Q49" s="403">
        <f>SUM(Q18:Q48)</f>
        <v>0</v>
      </c>
      <c r="R49" s="403">
        <f>SUM(R18:R48)</f>
        <v>0</v>
      </c>
      <c r="S49" s="404">
        <f>SUM(S18:S48)</f>
        <v>1809.0699999999997</v>
      </c>
      <c r="T49" s="404">
        <f>SUM(T18:T48)</f>
        <v>3519.16</v>
      </c>
      <c r="U49" s="409"/>
      <c r="V49" s="409"/>
      <c r="W49" s="410"/>
      <c r="X49" s="411"/>
    </row>
    <row r="51" spans="1:24" ht="15" customHeight="1">
      <c r="U51" s="412"/>
    </row>
  </sheetData>
  <sheetProtection algorithmName="SHA-512" hashValue="RqU7x84F13CXEgJVNSvsdpyMt+Ve4Ly0ZbKUT9ERKRn93M4X9CNY34DWxIhHASim/3Gswlq7CJS8t2KzVUk6tA==" saltValue="nxysM9UR8Xc7+TAPB//OUQ==" spinCount="100000" sheet="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80" priority="3" stopIfTrue="1">
      <formula>$U$9&gt;100%</formula>
    </cfRule>
    <cfRule type="expression" dxfId="579" priority="4">
      <formula>$U$9&lt;50%</formula>
    </cfRule>
  </conditionalFormatting>
  <conditionalFormatting sqref="V9:V10">
    <cfRule type="expression" dxfId="578" priority="1">
      <formula>$V$9&lt;50%</formula>
    </cfRule>
    <cfRule type="expression" dxfId="577" priority="2">
      <formula>$V$9&gt;50%</formula>
    </cfRule>
  </conditionalFormatting>
  <dataValidations count="5">
    <dataValidation type="list" allowBlank="1" showInputMessage="1" showErrorMessage="1" sqref="F17 K17 Q17 Q14" xr:uid="{17F807FA-F205-466A-B3C0-A47395360391}">
      <formula1>$Y$11:$Y$12</formula1>
    </dataValidation>
    <dataValidation type="list" allowBlank="1" showInputMessage="1" showErrorMessage="1" sqref="H13" xr:uid="{100C3556-CA51-4CDC-9AF3-24A78E8E3390}">
      <formula1>$Y$13:$Y$14</formula1>
    </dataValidation>
    <dataValidation type="list" allowBlank="1" showInputMessage="1" showErrorMessage="1" sqref="I13" xr:uid="{5F3492EF-F868-4D64-9F22-B34BD4313AB4}">
      <formula1>$K$9:$K$9</formula1>
    </dataValidation>
    <dataValidation type="list" showInputMessage="1" showErrorMessage="1" sqref="D18:D48" xr:uid="{8C50C017-0AE7-43CE-9F08-1358E890BB88}">
      <formula1>$Z$18:$Z$29</formula1>
    </dataValidation>
    <dataValidation type="list" allowBlank="1" showInputMessage="1" showErrorMessage="1" sqref="M18:M48" xr:uid="{A585DED1-A6D1-4C95-93F6-FF52BC8C9C38}">
      <formula1>$Y$31:$Y$32</formula1>
    </dataValidation>
  </dataValidations>
  <printOptions verticalCentered="1"/>
  <pageMargins left="0.2" right="0.2" top="0.25" bottom="0.25" header="0.05" footer="0.05"/>
  <pageSetup scale="39"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75F1-ECC7-4A22-9FE8-8556B5255E2E}">
  <sheetPr>
    <pageSetUpPr fitToPage="1"/>
  </sheetPr>
  <dimension ref="A1:AB51"/>
  <sheetViews>
    <sheetView zoomScale="85" zoomScaleNormal="85" workbookViewId="0">
      <selection activeCell="N18" sqref="N18:N48"/>
    </sheetView>
  </sheetViews>
  <sheetFormatPr defaultColWidth="9.140625" defaultRowHeight="15"/>
  <cols>
    <col min="1" max="1" width="0.85546875" style="282" customWidth="1"/>
    <col min="2" max="2" width="25.7109375" style="282" customWidth="1"/>
    <col min="3" max="3" width="43.28515625" style="282" customWidth="1"/>
    <col min="4" max="4" width="9.7109375" style="284" customWidth="1"/>
    <col min="5" max="5" width="9.7109375" style="282" customWidth="1"/>
    <col min="6" max="8" width="18.7109375" style="282" customWidth="1"/>
    <col min="9" max="9" width="0.85546875" style="282" customWidth="1"/>
    <col min="10" max="10" width="9.5703125" style="282" customWidth="1"/>
    <col min="11" max="13" width="18.7109375" style="282" customWidth="1"/>
    <col min="14" max="14" width="13.7109375" style="282" customWidth="1"/>
    <col min="15" max="15" width="0.85546875" style="282" customWidth="1"/>
    <col min="16" max="16" width="17.85546875" style="282" customWidth="1"/>
    <col min="17" max="20" width="18.7109375" style="282" customWidth="1"/>
    <col min="21" max="21" width="15" style="282" bestFit="1" customWidth="1"/>
    <col min="22" max="22" width="14.7109375" style="282" bestFit="1" customWidth="1"/>
    <col min="23" max="23" width="13.42578125" style="282" hidden="1" customWidth="1"/>
    <col min="24" max="24" width="0.85546875" style="282" customWidth="1"/>
    <col min="25" max="26" width="9.140625" style="282" hidden="1" customWidth="1"/>
    <col min="27" max="27" width="9.140625" style="282" customWidth="1"/>
    <col min="28" max="28" width="10.5703125" style="282" bestFit="1" customWidth="1"/>
    <col min="29" max="16384" width="9.140625" style="282"/>
  </cols>
  <sheetData>
    <row r="1" spans="1:28" ht="23.25" customHeight="1">
      <c r="A1" s="285"/>
      <c r="B1" s="699" t="s">
        <v>28</v>
      </c>
      <c r="C1" s="696"/>
      <c r="D1" s="700" t="s">
        <v>29</v>
      </c>
      <c r="E1" s="697"/>
      <c r="F1" s="697"/>
      <c r="G1" s="698"/>
      <c r="H1" s="696" t="s">
        <v>30</v>
      </c>
      <c r="I1" s="697"/>
      <c r="J1" s="697"/>
      <c r="K1" s="698"/>
      <c r="L1" s="701" t="s">
        <v>31</v>
      </c>
      <c r="M1" s="702"/>
      <c r="N1" s="702"/>
      <c r="O1" s="702"/>
      <c r="P1" s="697" t="str">
        <f>K17</f>
        <v>CAD $</v>
      </c>
      <c r="Q1" s="697"/>
      <c r="R1" s="698"/>
      <c r="S1" s="696" t="s">
        <v>32</v>
      </c>
      <c r="T1" s="697"/>
      <c r="U1" s="697"/>
      <c r="V1" s="697"/>
      <c r="W1" s="698"/>
      <c r="X1" s="286"/>
      <c r="Y1" s="287"/>
      <c r="Z1" s="288"/>
      <c r="AA1" s="288"/>
      <c r="AB1" s="288"/>
    </row>
    <row r="2" spans="1:28" ht="15" customHeight="1">
      <c r="A2" s="285"/>
      <c r="B2" s="289" t="s">
        <v>33</v>
      </c>
      <c r="C2" s="290"/>
      <c r="D2" s="684" t="s">
        <v>34</v>
      </c>
      <c r="E2" s="685"/>
      <c r="F2" s="686" t="s">
        <v>297</v>
      </c>
      <c r="G2" s="687"/>
      <c r="H2" s="684" t="s">
        <v>36</v>
      </c>
      <c r="I2" s="688"/>
      <c r="J2" s="685"/>
      <c r="K2" s="291"/>
      <c r="L2" s="689" t="s">
        <v>37</v>
      </c>
      <c r="M2" s="690"/>
      <c r="N2" s="691"/>
      <c r="O2" s="292"/>
      <c r="P2" s="692">
        <f>H49</f>
        <v>6398.48</v>
      </c>
      <c r="Q2" s="692"/>
      <c r="R2" s="693"/>
      <c r="S2" s="694" t="s">
        <v>38</v>
      </c>
      <c r="T2" s="695"/>
      <c r="U2" s="682"/>
      <c r="V2" s="683"/>
      <c r="W2" s="293"/>
      <c r="X2" s="294"/>
      <c r="Y2" s="287"/>
      <c r="Z2" s="288"/>
      <c r="AA2" s="288"/>
      <c r="AB2" s="288"/>
    </row>
    <row r="3" spans="1:28" ht="15" customHeight="1">
      <c r="A3" s="285"/>
      <c r="B3" s="295" t="s">
        <v>39</v>
      </c>
      <c r="C3" s="296"/>
      <c r="D3" s="648" t="s">
        <v>40</v>
      </c>
      <c r="E3" s="649"/>
      <c r="F3" s="650">
        <v>2017</v>
      </c>
      <c r="G3" s="651"/>
      <c r="H3" s="648" t="s">
        <v>41</v>
      </c>
      <c r="I3" s="652"/>
      <c r="J3" s="649"/>
      <c r="K3" s="297"/>
      <c r="L3" s="677" t="s">
        <v>42</v>
      </c>
      <c r="M3" s="678"/>
      <c r="N3" s="679"/>
      <c r="O3" s="292"/>
      <c r="P3" s="680">
        <f>L49</f>
        <v>3519.16</v>
      </c>
      <c r="Q3" s="680"/>
      <c r="R3" s="681"/>
      <c r="S3" s="643" t="s">
        <v>43</v>
      </c>
      <c r="T3" s="645"/>
      <c r="U3" s="660"/>
      <c r="V3" s="661"/>
      <c r="W3" s="298"/>
      <c r="X3" s="285"/>
      <c r="Y3" s="299"/>
      <c r="Z3" s="288"/>
      <c r="AA3" s="288"/>
      <c r="AB3" s="288"/>
    </row>
    <row r="4" spans="1:28" ht="15" customHeight="1">
      <c r="A4" s="285"/>
      <c r="B4" s="300" t="s">
        <v>44</v>
      </c>
      <c r="C4" s="296"/>
      <c r="D4" s="648" t="s">
        <v>45</v>
      </c>
      <c r="E4" s="649"/>
      <c r="F4" s="650" t="s">
        <v>46</v>
      </c>
      <c r="G4" s="651"/>
      <c r="H4" s="648" t="s">
        <v>47</v>
      </c>
      <c r="I4" s="652"/>
      <c r="J4" s="649"/>
      <c r="K4" s="297"/>
      <c r="L4" s="677" t="s">
        <v>48</v>
      </c>
      <c r="M4" s="678"/>
      <c r="N4" s="679"/>
      <c r="O4" s="292"/>
      <c r="P4" s="680">
        <f>P2-P3</f>
        <v>2879.3199999999997</v>
      </c>
      <c r="Q4" s="680"/>
      <c r="R4" s="681"/>
      <c r="S4" s="643" t="s">
        <v>49</v>
      </c>
      <c r="T4" s="645"/>
      <c r="U4" s="660"/>
      <c r="V4" s="661"/>
      <c r="W4" s="298"/>
      <c r="X4" s="285"/>
      <c r="Y4" s="299"/>
      <c r="Z4" s="288"/>
      <c r="AA4" s="288"/>
      <c r="AB4" s="288"/>
    </row>
    <row r="5" spans="1:28" ht="15" customHeight="1">
      <c r="A5" s="285"/>
      <c r="B5" s="300" t="s">
        <v>50</v>
      </c>
      <c r="C5" s="296"/>
      <c r="D5" s="648" t="s">
        <v>51</v>
      </c>
      <c r="E5" s="649"/>
      <c r="F5" s="650" t="s">
        <v>273</v>
      </c>
      <c r="G5" s="651"/>
      <c r="H5" s="648" t="s">
        <v>52</v>
      </c>
      <c r="I5" s="652"/>
      <c r="J5" s="649"/>
      <c r="K5" s="297"/>
      <c r="L5" s="672" t="s">
        <v>53</v>
      </c>
      <c r="M5" s="673"/>
      <c r="N5" s="674"/>
      <c r="O5" s="292"/>
      <c r="P5" s="675">
        <f>IFERROR((P2-P3)/P2,"")</f>
        <v>0.45000062514847272</v>
      </c>
      <c r="Q5" s="675"/>
      <c r="R5" s="676"/>
      <c r="S5" s="643" t="s">
        <v>54</v>
      </c>
      <c r="T5" s="645"/>
      <c r="U5" s="660"/>
      <c r="V5" s="661"/>
      <c r="W5" s="298"/>
      <c r="X5" s="285"/>
      <c r="Y5" s="299"/>
      <c r="Z5" s="288"/>
      <c r="AA5" s="288"/>
      <c r="AB5" s="288"/>
    </row>
    <row r="6" spans="1:28" ht="15" customHeight="1">
      <c r="A6" s="285"/>
      <c r="B6" s="300" t="s">
        <v>55</v>
      </c>
      <c r="C6" s="301"/>
      <c r="D6" s="648" t="s">
        <v>56</v>
      </c>
      <c r="E6" s="649"/>
      <c r="F6" s="666" t="s">
        <v>298</v>
      </c>
      <c r="G6" s="651"/>
      <c r="H6" s="648" t="s">
        <v>58</v>
      </c>
      <c r="I6" s="652"/>
      <c r="J6" s="649"/>
      <c r="K6" s="297"/>
      <c r="L6" s="667" t="s">
        <v>59</v>
      </c>
      <c r="M6" s="668"/>
      <c r="N6" s="669"/>
      <c r="O6" s="292"/>
      <c r="P6" s="670">
        <f>T49</f>
        <v>3519.16</v>
      </c>
      <c r="Q6" s="670"/>
      <c r="R6" s="671"/>
      <c r="S6" s="643" t="s">
        <v>60</v>
      </c>
      <c r="T6" s="645"/>
      <c r="U6" s="660"/>
      <c r="V6" s="661"/>
      <c r="W6" s="302"/>
      <c r="X6" s="303"/>
      <c r="Y6" s="304"/>
      <c r="Z6" s="288"/>
      <c r="AA6" s="288"/>
      <c r="AB6" s="288"/>
    </row>
    <row r="7" spans="1:28" ht="15" customHeight="1">
      <c r="A7" s="285"/>
      <c r="B7" s="300" t="s">
        <v>61</v>
      </c>
      <c r="C7" s="305"/>
      <c r="D7" s="648" t="s">
        <v>62</v>
      </c>
      <c r="E7" s="649"/>
      <c r="F7" s="650" t="s">
        <v>299</v>
      </c>
      <c r="G7" s="651"/>
      <c r="H7" s="648" t="s">
        <v>64</v>
      </c>
      <c r="I7" s="652"/>
      <c r="J7" s="649"/>
      <c r="K7" s="297"/>
      <c r="L7" s="653" t="s">
        <v>65</v>
      </c>
      <c r="M7" s="654"/>
      <c r="N7" s="655"/>
      <c r="O7" s="292"/>
      <c r="P7" s="656">
        <f>R49</f>
        <v>0</v>
      </c>
      <c r="Q7" s="656"/>
      <c r="R7" s="657"/>
      <c r="S7" s="662" t="s">
        <v>66</v>
      </c>
      <c r="T7" s="663"/>
      <c r="U7" s="664"/>
      <c r="V7" s="665"/>
      <c r="W7" s="302"/>
      <c r="X7" s="306"/>
      <c r="Y7" s="288"/>
      <c r="Z7" s="288"/>
      <c r="AA7" s="288"/>
      <c r="AB7" s="288"/>
    </row>
    <row r="8" spans="1:28" ht="15" customHeight="1">
      <c r="A8" s="285"/>
      <c r="B8" s="307"/>
      <c r="C8" s="308"/>
      <c r="D8" s="648" t="s">
        <v>67</v>
      </c>
      <c r="E8" s="649"/>
      <c r="F8" s="650"/>
      <c r="G8" s="651"/>
      <c r="H8" s="648" t="s">
        <v>68</v>
      </c>
      <c r="I8" s="652"/>
      <c r="J8" s="649"/>
      <c r="K8" s="297"/>
      <c r="L8" s="653" t="s">
        <v>69</v>
      </c>
      <c r="M8" s="654"/>
      <c r="N8" s="655"/>
      <c r="O8" s="292"/>
      <c r="P8" s="656">
        <f>IF(P1=Q14,R14,IF(Q14="CAD $",R14*D15,IF(Q14="USD $",R14*E15,0)))</f>
        <v>0</v>
      </c>
      <c r="Q8" s="656"/>
      <c r="R8" s="657"/>
      <c r="S8" s="309" t="s">
        <v>70</v>
      </c>
      <c r="T8" s="310" t="s">
        <v>71</v>
      </c>
      <c r="U8" s="310" t="s">
        <v>72</v>
      </c>
      <c r="V8" s="311" t="s">
        <v>73</v>
      </c>
      <c r="W8" s="312"/>
      <c r="X8" s="313"/>
      <c r="Y8" s="288"/>
      <c r="Z8" s="288"/>
      <c r="AA8" s="288"/>
      <c r="AB8" s="288"/>
    </row>
    <row r="9" spans="1:28" ht="15" customHeight="1">
      <c r="A9" s="285"/>
      <c r="B9" s="308"/>
      <c r="C9" s="308"/>
      <c r="D9" s="648" t="s">
        <v>74</v>
      </c>
      <c r="E9" s="649"/>
      <c r="F9" s="538" t="s">
        <v>1200</v>
      </c>
      <c r="G9" s="651"/>
      <c r="H9" s="314"/>
      <c r="I9" s="315"/>
      <c r="J9" s="315"/>
      <c r="K9" s="316"/>
      <c r="L9" s="653" t="s">
        <v>75</v>
      </c>
      <c r="M9" s="654"/>
      <c r="N9" s="655"/>
      <c r="O9" s="292"/>
      <c r="P9" s="658">
        <f>V14</f>
        <v>0</v>
      </c>
      <c r="Q9" s="658"/>
      <c r="R9" s="659"/>
      <c r="S9" s="637">
        <f>P7+P8+P9</f>
        <v>0</v>
      </c>
      <c r="T9" s="637">
        <f>P3-S9</f>
        <v>3519.16</v>
      </c>
      <c r="U9" s="639">
        <f>IFERROR(((P3-S9)/S9),0)</f>
        <v>0</v>
      </c>
      <c r="V9" s="639">
        <f>IFERROR(T9/P3,0)</f>
        <v>1</v>
      </c>
      <c r="W9" s="641"/>
      <c r="X9" s="313"/>
      <c r="Y9" s="288"/>
      <c r="Z9" s="288"/>
      <c r="AA9" s="288"/>
      <c r="AB9" s="288"/>
    </row>
    <row r="10" spans="1:28" ht="15" customHeight="1">
      <c r="A10" s="285"/>
      <c r="B10" s="308"/>
      <c r="C10" s="308"/>
      <c r="D10" s="317"/>
      <c r="E10" s="317"/>
      <c r="F10" s="314"/>
      <c r="G10" s="314"/>
      <c r="H10" s="314"/>
      <c r="I10" s="315"/>
      <c r="J10" s="315"/>
      <c r="K10" s="316"/>
      <c r="L10" s="643" t="s">
        <v>76</v>
      </c>
      <c r="M10" s="644"/>
      <c r="N10" s="645"/>
      <c r="O10" s="292"/>
      <c r="P10" s="646">
        <f>E49</f>
        <v>19</v>
      </c>
      <c r="Q10" s="646"/>
      <c r="R10" s="647"/>
      <c r="S10" s="638"/>
      <c r="T10" s="638"/>
      <c r="U10" s="640"/>
      <c r="V10" s="640"/>
      <c r="W10" s="642"/>
      <c r="X10" s="313"/>
      <c r="Y10" s="288"/>
      <c r="Z10" s="288"/>
      <c r="AA10" s="288"/>
      <c r="AB10" s="288"/>
    </row>
    <row r="11" spans="1:28" ht="15" customHeight="1">
      <c r="A11" s="285"/>
      <c r="B11" s="591"/>
      <c r="C11" s="592"/>
      <c r="D11" s="595" t="s">
        <v>77</v>
      </c>
      <c r="E11" s="596"/>
      <c r="F11" s="601" t="s">
        <v>37</v>
      </c>
      <c r="G11" s="602"/>
      <c r="H11" s="603"/>
      <c r="I11" s="318"/>
      <c r="J11" s="607" t="s">
        <v>78</v>
      </c>
      <c r="K11" s="608"/>
      <c r="L11" s="608"/>
      <c r="M11" s="608"/>
      <c r="N11" s="609"/>
      <c r="O11" s="292"/>
      <c r="P11" s="616" t="s">
        <v>79</v>
      </c>
      <c r="Q11" s="602"/>
      <c r="R11" s="602"/>
      <c r="S11" s="602"/>
      <c r="T11" s="602"/>
      <c r="U11" s="602"/>
      <c r="V11" s="617"/>
      <c r="W11" s="319"/>
      <c r="X11" s="320"/>
      <c r="Y11" s="288" t="s">
        <v>80</v>
      </c>
      <c r="Z11" s="288"/>
      <c r="AA11" s="288"/>
      <c r="AB11" s="288"/>
    </row>
    <row r="12" spans="1:28" ht="15" customHeight="1">
      <c r="A12" s="285"/>
      <c r="B12" s="593"/>
      <c r="C12" s="594"/>
      <c r="D12" s="597"/>
      <c r="E12" s="598"/>
      <c r="F12" s="604"/>
      <c r="G12" s="605"/>
      <c r="H12" s="606"/>
      <c r="I12" s="321"/>
      <c r="J12" s="610"/>
      <c r="K12" s="611"/>
      <c r="L12" s="611"/>
      <c r="M12" s="611"/>
      <c r="N12" s="612"/>
      <c r="O12" s="322"/>
      <c r="P12" s="618"/>
      <c r="Q12" s="619"/>
      <c r="R12" s="619"/>
      <c r="S12" s="619"/>
      <c r="T12" s="619"/>
      <c r="U12" s="619"/>
      <c r="V12" s="620"/>
      <c r="W12" s="323"/>
      <c r="X12" s="320"/>
      <c r="Y12" s="288" t="s">
        <v>81</v>
      </c>
      <c r="Z12" s="288"/>
      <c r="AA12" s="288"/>
      <c r="AB12" s="288"/>
    </row>
    <row r="13" spans="1:28" ht="15" customHeight="1">
      <c r="A13" s="285"/>
      <c r="B13" s="593"/>
      <c r="C13" s="594"/>
      <c r="D13" s="599"/>
      <c r="E13" s="600"/>
      <c r="F13" s="621" t="s">
        <v>82</v>
      </c>
      <c r="G13" s="622"/>
      <c r="H13" s="324" t="s">
        <v>83</v>
      </c>
      <c r="I13" s="325"/>
      <c r="J13" s="613"/>
      <c r="K13" s="614"/>
      <c r="L13" s="614"/>
      <c r="M13" s="614"/>
      <c r="N13" s="615"/>
      <c r="O13" s="322"/>
      <c r="P13" s="618"/>
      <c r="Q13" s="619"/>
      <c r="R13" s="619"/>
      <c r="S13" s="619"/>
      <c r="T13" s="619"/>
      <c r="U13" s="619"/>
      <c r="V13" s="620"/>
      <c r="W13" s="326"/>
      <c r="X13" s="320"/>
      <c r="Y13" s="288" t="s">
        <v>83</v>
      </c>
      <c r="Z13" s="288"/>
      <c r="AA13" s="288"/>
      <c r="AB13" s="288"/>
    </row>
    <row r="14" spans="1:28" ht="30" customHeight="1">
      <c r="A14" s="285"/>
      <c r="B14" s="593"/>
      <c r="C14" s="594"/>
      <c r="D14" s="327" t="s">
        <v>84</v>
      </c>
      <c r="E14" s="328" t="s">
        <v>85</v>
      </c>
      <c r="F14" s="623" t="s">
        <v>86</v>
      </c>
      <c r="G14" s="624"/>
      <c r="H14" s="625"/>
      <c r="I14" s="329"/>
      <c r="J14" s="626" t="s">
        <v>87</v>
      </c>
      <c r="K14" s="627"/>
      <c r="L14" s="628" t="s">
        <v>88</v>
      </c>
      <c r="M14" s="629"/>
      <c r="N14" s="630"/>
      <c r="O14" s="330"/>
      <c r="P14" s="331" t="s">
        <v>89</v>
      </c>
      <c r="Q14" s="332" t="s">
        <v>81</v>
      </c>
      <c r="R14" s="333"/>
      <c r="S14" s="331" t="s">
        <v>90</v>
      </c>
      <c r="T14" s="334">
        <v>2.5000000000000001E-2</v>
      </c>
      <c r="U14" s="331" t="s">
        <v>91</v>
      </c>
      <c r="V14" s="335">
        <f>ROUND(R49*T14,2)</f>
        <v>0</v>
      </c>
      <c r="W14" s="336"/>
      <c r="X14" s="320"/>
      <c r="Y14" s="288" t="s">
        <v>92</v>
      </c>
      <c r="Z14" s="288"/>
      <c r="AA14" s="288"/>
      <c r="AB14" s="288"/>
    </row>
    <row r="15" spans="1:28" ht="15" customHeight="1">
      <c r="A15" s="285"/>
      <c r="B15" s="593"/>
      <c r="C15" s="594"/>
      <c r="D15" s="337">
        <f>1/E15</f>
        <v>0.70422535211267612</v>
      </c>
      <c r="E15" s="338">
        <v>1.42</v>
      </c>
      <c r="F15" s="634"/>
      <c r="G15" s="635"/>
      <c r="H15" s="636"/>
      <c r="I15" s="339"/>
      <c r="J15" s="599"/>
      <c r="K15" s="600"/>
      <c r="L15" s="631"/>
      <c r="M15" s="632"/>
      <c r="N15" s="633"/>
      <c r="O15" s="330"/>
      <c r="P15" s="573" t="s">
        <v>93</v>
      </c>
      <c r="Q15" s="574"/>
      <c r="R15" s="574"/>
      <c r="S15" s="574"/>
      <c r="T15" s="574"/>
      <c r="U15" s="574"/>
      <c r="V15" s="575"/>
      <c r="W15" s="340"/>
      <c r="X15" s="341"/>
      <c r="Y15" s="288"/>
      <c r="Z15" s="288"/>
      <c r="AA15" s="288"/>
      <c r="AB15" s="288"/>
    </row>
    <row r="16" spans="1:28" ht="15" customHeight="1">
      <c r="A16" s="285"/>
      <c r="B16" s="576" t="s">
        <v>94</v>
      </c>
      <c r="C16" s="578" t="s">
        <v>95</v>
      </c>
      <c r="D16" s="580" t="s">
        <v>96</v>
      </c>
      <c r="E16" s="582" t="s">
        <v>97</v>
      </c>
      <c r="F16" s="579" t="s">
        <v>98</v>
      </c>
      <c r="G16" s="584"/>
      <c r="H16" s="342" t="s">
        <v>99</v>
      </c>
      <c r="I16" s="343"/>
      <c r="J16" s="585" t="s">
        <v>97</v>
      </c>
      <c r="K16" s="344" t="s">
        <v>100</v>
      </c>
      <c r="L16" s="345" t="s">
        <v>101</v>
      </c>
      <c r="M16" s="587" t="s">
        <v>102</v>
      </c>
      <c r="N16" s="587" t="s">
        <v>103</v>
      </c>
      <c r="O16" s="346"/>
      <c r="P16" s="589" t="s">
        <v>104</v>
      </c>
      <c r="Q16" s="347" t="s">
        <v>105</v>
      </c>
      <c r="R16" s="347" t="s">
        <v>106</v>
      </c>
      <c r="S16" s="348" t="s">
        <v>107</v>
      </c>
      <c r="T16" s="348" t="s">
        <v>108</v>
      </c>
      <c r="U16" s="345" t="s">
        <v>109</v>
      </c>
      <c r="V16" s="345" t="s">
        <v>110</v>
      </c>
      <c r="W16" s="349"/>
      <c r="X16" s="350"/>
      <c r="Y16" s="288"/>
      <c r="Z16" s="288"/>
      <c r="AA16" s="288"/>
      <c r="AB16" s="288"/>
    </row>
    <row r="17" spans="1:28" s="283" customFormat="1" ht="15" customHeight="1">
      <c r="A17" s="351"/>
      <c r="B17" s="577"/>
      <c r="C17" s="579"/>
      <c r="D17" s="581"/>
      <c r="E17" s="583"/>
      <c r="F17" s="332" t="s">
        <v>81</v>
      </c>
      <c r="G17" s="352" t="str">
        <f>IF(F17="USD $", "CAD $", "USD $")</f>
        <v>CAD $</v>
      </c>
      <c r="H17" s="353" t="str">
        <f>K17</f>
        <v>CAD $</v>
      </c>
      <c r="I17" s="354"/>
      <c r="J17" s="586"/>
      <c r="K17" s="568" t="s">
        <v>80</v>
      </c>
      <c r="L17" s="569"/>
      <c r="M17" s="588"/>
      <c r="N17" s="588"/>
      <c r="O17" s="355"/>
      <c r="P17" s="590"/>
      <c r="Q17" s="332" t="s">
        <v>81</v>
      </c>
      <c r="R17" s="570" t="str">
        <f>K17</f>
        <v>CAD $</v>
      </c>
      <c r="S17" s="571"/>
      <c r="T17" s="571"/>
      <c r="U17" s="571"/>
      <c r="V17" s="572"/>
      <c r="W17" s="356"/>
      <c r="X17" s="357"/>
      <c r="Y17" s="358"/>
      <c r="Z17" s="358"/>
      <c r="AA17" s="358"/>
      <c r="AB17" s="358"/>
    </row>
    <row r="18" spans="1:28" ht="15.75">
      <c r="A18" s="285"/>
      <c r="B18" s="359" t="s">
        <v>276</v>
      </c>
      <c r="C18" s="360" t="s">
        <v>277</v>
      </c>
      <c r="D18" s="361">
        <v>10000</v>
      </c>
      <c r="E18" s="362">
        <v>1</v>
      </c>
      <c r="F18" s="363">
        <v>359.48</v>
      </c>
      <c r="G18" s="364">
        <f t="shared" ref="G18:G48" si="0">ROUND(IF($F$17="USD $", F18*$E$15,F18*$D$15),2)</f>
        <v>510.46</v>
      </c>
      <c r="H18" s="365">
        <f t="shared" ref="H18:H48" si="1">ROUND(IF($H$17=$G$17,E18*G18,E18*F18),2)</f>
        <v>510.46</v>
      </c>
      <c r="I18" s="366"/>
      <c r="J18" s="367">
        <f t="shared" ref="J18:J48" si="2">E18</f>
        <v>1</v>
      </c>
      <c r="K18" s="364">
        <f t="shared" ref="K18:K48" si="3">IFERROR(IF(M18="OEM DISC %",ROUND(IF($K$17=$F$17,F18*(1-N18),G18*(1-N18)),2),IF(M18="MARKUP %",ROUND(R18/J18*(1+N18),2))),0)</f>
        <v>280.75</v>
      </c>
      <c r="L18" s="364">
        <f t="shared" ref="L18:L48" si="4">ROUND((J18*K18),2)</f>
        <v>280.75</v>
      </c>
      <c r="M18" s="363" t="s">
        <v>113</v>
      </c>
      <c r="N18" s="368">
        <v>0.45</v>
      </c>
      <c r="O18" s="369"/>
      <c r="P18" s="359"/>
      <c r="Q18" s="370"/>
      <c r="R18" s="371">
        <f t="shared" ref="R18:R48" si="5">ROUND(IF($R$17=$Q$17,Q18,IF($R$17="USD $",Q18*$D$15,Q18*$E$15))*E18,2)</f>
        <v>0</v>
      </c>
      <c r="S18" s="371">
        <f t="shared" ref="S18:S48" si="6">IFERROR(ROUND(T18/E18,2),0)</f>
        <v>280.75</v>
      </c>
      <c r="T18" s="371">
        <f t="shared" ref="T18:T48" si="7">ROUND(L18-R18,2)</f>
        <v>280.75</v>
      </c>
      <c r="U18" s="372">
        <f t="shared" ref="U18:U48" si="8">IFERROR(((K18-(R18/J18))/(R18/J18)),0)</f>
        <v>0</v>
      </c>
      <c r="V18" s="372">
        <f t="shared" ref="V18:V48" si="9">IFERROR(((K18-(R18/J18))/K18),0)</f>
        <v>1</v>
      </c>
      <c r="W18" s="373"/>
      <c r="X18" s="374"/>
      <c r="Y18" s="288"/>
      <c r="Z18" s="288">
        <v>250</v>
      </c>
      <c r="AA18" s="375"/>
      <c r="AB18" s="376"/>
    </row>
    <row r="19" spans="1:28">
      <c r="A19" s="285"/>
      <c r="B19" s="377"/>
      <c r="C19" s="296" t="s">
        <v>278</v>
      </c>
      <c r="D19" s="378"/>
      <c r="E19" s="379">
        <v>1</v>
      </c>
      <c r="F19" s="380"/>
      <c r="G19" s="381">
        <f t="shared" si="0"/>
        <v>0</v>
      </c>
      <c r="H19" s="382">
        <f t="shared" si="1"/>
        <v>0</v>
      </c>
      <c r="I19" s="383"/>
      <c r="J19" s="384">
        <f t="shared" si="2"/>
        <v>1</v>
      </c>
      <c r="K19" s="381">
        <f t="shared" si="3"/>
        <v>0</v>
      </c>
      <c r="L19" s="381">
        <f t="shared" si="4"/>
        <v>0</v>
      </c>
      <c r="M19" s="385" t="s">
        <v>113</v>
      </c>
      <c r="N19" s="386">
        <v>0.45</v>
      </c>
      <c r="O19" s="369"/>
      <c r="P19" s="377"/>
      <c r="Q19" s="380"/>
      <c r="R19" s="387">
        <f t="shared" si="5"/>
        <v>0</v>
      </c>
      <c r="S19" s="388">
        <f t="shared" si="6"/>
        <v>0</v>
      </c>
      <c r="T19" s="388">
        <f t="shared" si="7"/>
        <v>0</v>
      </c>
      <c r="U19" s="389">
        <f t="shared" si="8"/>
        <v>0</v>
      </c>
      <c r="V19" s="389">
        <f t="shared" si="9"/>
        <v>0</v>
      </c>
      <c r="W19" s="390"/>
      <c r="X19" s="374"/>
      <c r="Y19" s="288" t="s">
        <v>116</v>
      </c>
      <c r="Z19" s="288">
        <v>500</v>
      </c>
      <c r="AA19" s="288"/>
      <c r="AB19" s="288"/>
    </row>
    <row r="20" spans="1:28">
      <c r="A20" s="285"/>
      <c r="B20" s="359" t="s">
        <v>279</v>
      </c>
      <c r="C20" s="391" t="s">
        <v>280</v>
      </c>
      <c r="D20" s="392">
        <v>10000</v>
      </c>
      <c r="E20" s="362">
        <v>1</v>
      </c>
      <c r="F20" s="363"/>
      <c r="G20" s="364">
        <f t="shared" si="0"/>
        <v>0</v>
      </c>
      <c r="H20" s="365">
        <f t="shared" si="1"/>
        <v>0</v>
      </c>
      <c r="I20" s="383"/>
      <c r="J20" s="367">
        <f t="shared" si="2"/>
        <v>1</v>
      </c>
      <c r="K20" s="364">
        <f t="shared" si="3"/>
        <v>0</v>
      </c>
      <c r="L20" s="364">
        <f t="shared" si="4"/>
        <v>0</v>
      </c>
      <c r="M20" s="363" t="s">
        <v>113</v>
      </c>
      <c r="N20" s="393">
        <v>0.45</v>
      </c>
      <c r="O20" s="369"/>
      <c r="P20" s="394"/>
      <c r="Q20" s="370"/>
      <c r="R20" s="371">
        <f t="shared" si="5"/>
        <v>0</v>
      </c>
      <c r="S20" s="371">
        <f t="shared" si="6"/>
        <v>0</v>
      </c>
      <c r="T20" s="371">
        <f t="shared" si="7"/>
        <v>0</v>
      </c>
      <c r="U20" s="372">
        <f t="shared" si="8"/>
        <v>0</v>
      </c>
      <c r="V20" s="372">
        <f t="shared" si="9"/>
        <v>0</v>
      </c>
      <c r="W20" s="373"/>
      <c r="X20" s="374"/>
      <c r="Y20" s="288" t="s">
        <v>119</v>
      </c>
      <c r="Z20" s="288">
        <v>750</v>
      </c>
      <c r="AA20" s="288"/>
      <c r="AB20" s="288"/>
    </row>
    <row r="21" spans="1:28">
      <c r="A21" s="285"/>
      <c r="B21" s="377" t="s">
        <v>281</v>
      </c>
      <c r="C21" s="296" t="s">
        <v>282</v>
      </c>
      <c r="D21" s="378">
        <v>6000</v>
      </c>
      <c r="E21" s="379">
        <v>4</v>
      </c>
      <c r="F21" s="380">
        <v>57.87</v>
      </c>
      <c r="G21" s="381">
        <f t="shared" si="0"/>
        <v>82.18</v>
      </c>
      <c r="H21" s="382">
        <f t="shared" si="1"/>
        <v>328.72</v>
      </c>
      <c r="I21" s="383"/>
      <c r="J21" s="384">
        <f t="shared" si="2"/>
        <v>4</v>
      </c>
      <c r="K21" s="381">
        <f t="shared" si="3"/>
        <v>45.2</v>
      </c>
      <c r="L21" s="381">
        <f t="shared" si="4"/>
        <v>180.8</v>
      </c>
      <c r="M21" s="385" t="s">
        <v>113</v>
      </c>
      <c r="N21" s="386">
        <v>0.45</v>
      </c>
      <c r="O21" s="369"/>
      <c r="P21" s="377"/>
      <c r="Q21" s="380"/>
      <c r="R21" s="387">
        <f t="shared" si="5"/>
        <v>0</v>
      </c>
      <c r="S21" s="388">
        <f t="shared" si="6"/>
        <v>45.2</v>
      </c>
      <c r="T21" s="388">
        <f t="shared" si="7"/>
        <v>180.8</v>
      </c>
      <c r="U21" s="389">
        <f t="shared" si="8"/>
        <v>0</v>
      </c>
      <c r="V21" s="389">
        <f t="shared" si="9"/>
        <v>1</v>
      </c>
      <c r="W21" s="390"/>
      <c r="X21" s="374"/>
      <c r="Y21" s="288" t="s">
        <v>122</v>
      </c>
      <c r="Z21" s="288">
        <v>1000</v>
      </c>
      <c r="AA21" s="288"/>
      <c r="AB21" s="288"/>
    </row>
    <row r="22" spans="1:28">
      <c r="A22" s="285"/>
      <c r="B22" s="359" t="s">
        <v>283</v>
      </c>
      <c r="C22" s="391" t="s">
        <v>284</v>
      </c>
      <c r="D22" s="392">
        <v>10000</v>
      </c>
      <c r="E22" s="362">
        <v>1</v>
      </c>
      <c r="F22" s="363">
        <v>948.94</v>
      </c>
      <c r="G22" s="364">
        <f t="shared" si="0"/>
        <v>1347.49</v>
      </c>
      <c r="H22" s="365">
        <f t="shared" si="1"/>
        <v>1347.49</v>
      </c>
      <c r="I22" s="383"/>
      <c r="J22" s="367">
        <f t="shared" si="2"/>
        <v>1</v>
      </c>
      <c r="K22" s="364">
        <f t="shared" si="3"/>
        <v>741.12</v>
      </c>
      <c r="L22" s="364">
        <f t="shared" si="4"/>
        <v>741.12</v>
      </c>
      <c r="M22" s="363" t="s">
        <v>113</v>
      </c>
      <c r="N22" s="393">
        <v>0.45</v>
      </c>
      <c r="O22" s="369"/>
      <c r="P22" s="394"/>
      <c r="Q22" s="370"/>
      <c r="R22" s="371">
        <f t="shared" si="5"/>
        <v>0</v>
      </c>
      <c r="S22" s="371">
        <f t="shared" si="6"/>
        <v>741.12</v>
      </c>
      <c r="T22" s="371">
        <f t="shared" si="7"/>
        <v>741.12</v>
      </c>
      <c r="U22" s="372">
        <f t="shared" si="8"/>
        <v>0</v>
      </c>
      <c r="V22" s="372">
        <f t="shared" si="9"/>
        <v>1</v>
      </c>
      <c r="W22" s="373"/>
      <c r="X22" s="374"/>
      <c r="Y22" s="288" t="s">
        <v>46</v>
      </c>
      <c r="Z22" s="288">
        <v>1200</v>
      </c>
      <c r="AA22" s="288"/>
      <c r="AB22" s="288"/>
    </row>
    <row r="23" spans="1:28">
      <c r="A23" s="285"/>
      <c r="B23" s="377" t="s">
        <v>285</v>
      </c>
      <c r="C23" s="296" t="s">
        <v>286</v>
      </c>
      <c r="D23" s="378">
        <v>10000</v>
      </c>
      <c r="E23" s="379">
        <v>1</v>
      </c>
      <c r="F23" s="380">
        <v>247.5</v>
      </c>
      <c r="G23" s="381">
        <f t="shared" si="0"/>
        <v>351.45</v>
      </c>
      <c r="H23" s="382">
        <f t="shared" si="1"/>
        <v>351.45</v>
      </c>
      <c r="I23" s="383"/>
      <c r="J23" s="384">
        <f t="shared" si="2"/>
        <v>1</v>
      </c>
      <c r="K23" s="381">
        <f t="shared" si="3"/>
        <v>193.3</v>
      </c>
      <c r="L23" s="381">
        <f t="shared" si="4"/>
        <v>193.3</v>
      </c>
      <c r="M23" s="385" t="s">
        <v>113</v>
      </c>
      <c r="N23" s="386">
        <v>0.45</v>
      </c>
      <c r="O23" s="369"/>
      <c r="P23" s="377"/>
      <c r="Q23" s="380"/>
      <c r="R23" s="387">
        <f t="shared" si="5"/>
        <v>0</v>
      </c>
      <c r="S23" s="388">
        <f t="shared" si="6"/>
        <v>193.3</v>
      </c>
      <c r="T23" s="388">
        <f t="shared" si="7"/>
        <v>193.3</v>
      </c>
      <c r="U23" s="389">
        <f t="shared" si="8"/>
        <v>0</v>
      </c>
      <c r="V23" s="389">
        <f t="shared" si="9"/>
        <v>1</v>
      </c>
      <c r="W23" s="390"/>
      <c r="X23" s="374"/>
      <c r="Y23" s="288" t="s">
        <v>127</v>
      </c>
      <c r="Z23" s="288">
        <v>2000</v>
      </c>
      <c r="AA23" s="288"/>
      <c r="AB23" s="288"/>
    </row>
    <row r="24" spans="1:28">
      <c r="A24" s="285"/>
      <c r="B24" s="359" t="s">
        <v>287</v>
      </c>
      <c r="C24" s="391" t="s">
        <v>288</v>
      </c>
      <c r="D24" s="392">
        <v>250</v>
      </c>
      <c r="E24" s="362">
        <v>1</v>
      </c>
      <c r="F24" s="363">
        <v>19.989999999999998</v>
      </c>
      <c r="G24" s="364">
        <f t="shared" si="0"/>
        <v>28.39</v>
      </c>
      <c r="H24" s="365">
        <f t="shared" si="1"/>
        <v>28.39</v>
      </c>
      <c r="I24" s="383"/>
      <c r="J24" s="367">
        <f t="shared" si="2"/>
        <v>1</v>
      </c>
      <c r="K24" s="364">
        <f t="shared" si="3"/>
        <v>15.61</v>
      </c>
      <c r="L24" s="364">
        <f t="shared" si="4"/>
        <v>15.61</v>
      </c>
      <c r="M24" s="363" t="s">
        <v>113</v>
      </c>
      <c r="N24" s="393">
        <v>0.45</v>
      </c>
      <c r="O24" s="369"/>
      <c r="P24" s="394"/>
      <c r="Q24" s="370"/>
      <c r="R24" s="371">
        <f t="shared" si="5"/>
        <v>0</v>
      </c>
      <c r="S24" s="371">
        <f t="shared" si="6"/>
        <v>15.61</v>
      </c>
      <c r="T24" s="371">
        <f t="shared" si="7"/>
        <v>15.61</v>
      </c>
      <c r="U24" s="372">
        <f t="shared" si="8"/>
        <v>0</v>
      </c>
      <c r="V24" s="372">
        <f t="shared" si="9"/>
        <v>1</v>
      </c>
      <c r="W24" s="373"/>
      <c r="X24" s="374"/>
      <c r="Y24" s="288" t="s">
        <v>130</v>
      </c>
      <c r="Z24" s="288">
        <v>4000</v>
      </c>
      <c r="AA24" s="288"/>
      <c r="AB24" s="288"/>
    </row>
    <row r="25" spans="1:28">
      <c r="A25" s="285"/>
      <c r="B25" s="377" t="s">
        <v>289</v>
      </c>
      <c r="C25" s="296" t="s">
        <v>290</v>
      </c>
      <c r="D25" s="378">
        <v>250</v>
      </c>
      <c r="E25" s="379">
        <v>1</v>
      </c>
      <c r="F25" s="380">
        <v>10.57</v>
      </c>
      <c r="G25" s="381">
        <f t="shared" si="0"/>
        <v>15.01</v>
      </c>
      <c r="H25" s="382">
        <f t="shared" si="1"/>
        <v>15.01</v>
      </c>
      <c r="I25" s="383"/>
      <c r="J25" s="384">
        <f t="shared" si="2"/>
        <v>1</v>
      </c>
      <c r="K25" s="381">
        <f t="shared" si="3"/>
        <v>8.26</v>
      </c>
      <c r="L25" s="381">
        <f t="shared" si="4"/>
        <v>8.26</v>
      </c>
      <c r="M25" s="385" t="s">
        <v>113</v>
      </c>
      <c r="N25" s="386">
        <v>0.45</v>
      </c>
      <c r="O25" s="369"/>
      <c r="P25" s="377"/>
      <c r="Q25" s="380"/>
      <c r="R25" s="387">
        <f t="shared" si="5"/>
        <v>0</v>
      </c>
      <c r="S25" s="388">
        <f t="shared" si="6"/>
        <v>8.26</v>
      </c>
      <c r="T25" s="388">
        <f t="shared" si="7"/>
        <v>8.26</v>
      </c>
      <c r="U25" s="389">
        <f t="shared" si="8"/>
        <v>0</v>
      </c>
      <c r="V25" s="389">
        <f t="shared" si="9"/>
        <v>1</v>
      </c>
      <c r="W25" s="390"/>
      <c r="X25" s="374"/>
      <c r="Y25" s="288" t="s">
        <v>133</v>
      </c>
      <c r="Z25" s="288">
        <v>6000</v>
      </c>
      <c r="AA25" s="288"/>
      <c r="AB25" s="288"/>
    </row>
    <row r="26" spans="1:28">
      <c r="A26" s="285"/>
      <c r="B26" s="359"/>
      <c r="C26" s="391" t="s">
        <v>291</v>
      </c>
      <c r="D26" s="392"/>
      <c r="E26" s="362">
        <v>1</v>
      </c>
      <c r="F26" s="363"/>
      <c r="G26" s="364">
        <f t="shared" si="0"/>
        <v>0</v>
      </c>
      <c r="H26" s="365">
        <f t="shared" si="1"/>
        <v>0</v>
      </c>
      <c r="I26" s="383"/>
      <c r="J26" s="367">
        <f t="shared" si="2"/>
        <v>1</v>
      </c>
      <c r="K26" s="364">
        <f t="shared" si="3"/>
        <v>0</v>
      </c>
      <c r="L26" s="364">
        <f t="shared" si="4"/>
        <v>0</v>
      </c>
      <c r="M26" s="363" t="s">
        <v>113</v>
      </c>
      <c r="N26" s="393">
        <v>0.45</v>
      </c>
      <c r="O26" s="369"/>
      <c r="P26" s="394"/>
      <c r="Q26" s="370"/>
      <c r="R26" s="371">
        <f t="shared" si="5"/>
        <v>0</v>
      </c>
      <c r="S26" s="371">
        <f t="shared" si="6"/>
        <v>0</v>
      </c>
      <c r="T26" s="371">
        <f t="shared" si="7"/>
        <v>0</v>
      </c>
      <c r="U26" s="372">
        <f t="shared" si="8"/>
        <v>0</v>
      </c>
      <c r="V26" s="372">
        <f t="shared" si="9"/>
        <v>0</v>
      </c>
      <c r="W26" s="373"/>
      <c r="X26" s="374"/>
      <c r="Y26" s="288" t="s">
        <v>134</v>
      </c>
      <c r="Z26" s="288">
        <v>8000</v>
      </c>
      <c r="AA26" s="288"/>
      <c r="AB26" s="288"/>
    </row>
    <row r="27" spans="1:28">
      <c r="A27" s="285"/>
      <c r="B27" s="377"/>
      <c r="C27" s="296" t="s">
        <v>292</v>
      </c>
      <c r="D27" s="378"/>
      <c r="E27" s="379">
        <v>1</v>
      </c>
      <c r="F27" s="380"/>
      <c r="G27" s="381">
        <f t="shared" si="0"/>
        <v>0</v>
      </c>
      <c r="H27" s="382">
        <f t="shared" si="1"/>
        <v>0</v>
      </c>
      <c r="I27" s="383"/>
      <c r="J27" s="384">
        <f t="shared" si="2"/>
        <v>1</v>
      </c>
      <c r="K27" s="381">
        <f t="shared" si="3"/>
        <v>0</v>
      </c>
      <c r="L27" s="381">
        <f t="shared" si="4"/>
        <v>0</v>
      </c>
      <c r="M27" s="385" t="s">
        <v>113</v>
      </c>
      <c r="N27" s="386">
        <v>0.45</v>
      </c>
      <c r="O27" s="369"/>
      <c r="P27" s="377"/>
      <c r="Q27" s="380"/>
      <c r="R27" s="387">
        <f t="shared" si="5"/>
        <v>0</v>
      </c>
      <c r="S27" s="388">
        <f t="shared" si="6"/>
        <v>0</v>
      </c>
      <c r="T27" s="388">
        <f t="shared" si="7"/>
        <v>0</v>
      </c>
      <c r="U27" s="389">
        <f t="shared" si="8"/>
        <v>0</v>
      </c>
      <c r="V27" s="389">
        <f t="shared" si="9"/>
        <v>0</v>
      </c>
      <c r="W27" s="390"/>
      <c r="X27" s="374"/>
      <c r="Y27" s="288" t="s">
        <v>137</v>
      </c>
      <c r="Z27" s="395">
        <v>10000</v>
      </c>
      <c r="AA27" s="288"/>
      <c r="AB27" s="288"/>
    </row>
    <row r="28" spans="1:28">
      <c r="A28" s="285"/>
      <c r="B28" s="359"/>
      <c r="C28" s="391" t="s">
        <v>293</v>
      </c>
      <c r="D28" s="392"/>
      <c r="E28" s="362">
        <v>1</v>
      </c>
      <c r="F28" s="363"/>
      <c r="G28" s="364">
        <f t="shared" si="0"/>
        <v>0</v>
      </c>
      <c r="H28" s="365">
        <f t="shared" si="1"/>
        <v>0</v>
      </c>
      <c r="I28" s="383"/>
      <c r="J28" s="367">
        <f t="shared" si="2"/>
        <v>1</v>
      </c>
      <c r="K28" s="364">
        <f t="shared" si="3"/>
        <v>0</v>
      </c>
      <c r="L28" s="364">
        <f t="shared" si="4"/>
        <v>0</v>
      </c>
      <c r="M28" s="363" t="s">
        <v>113</v>
      </c>
      <c r="N28" s="393">
        <v>0.45</v>
      </c>
      <c r="O28" s="369"/>
      <c r="P28" s="394"/>
      <c r="Q28" s="370"/>
      <c r="R28" s="371">
        <f t="shared" si="5"/>
        <v>0</v>
      </c>
      <c r="S28" s="371">
        <f t="shared" si="6"/>
        <v>0</v>
      </c>
      <c r="T28" s="371">
        <f t="shared" si="7"/>
        <v>0</v>
      </c>
      <c r="U28" s="372">
        <f t="shared" si="8"/>
        <v>0</v>
      </c>
      <c r="V28" s="372">
        <f t="shared" si="9"/>
        <v>0</v>
      </c>
      <c r="W28" s="373"/>
      <c r="X28" s="374"/>
      <c r="Y28" s="288" t="s">
        <v>139</v>
      </c>
      <c r="Z28" s="288" t="s">
        <v>140</v>
      </c>
      <c r="AA28" s="288"/>
      <c r="AB28" s="288"/>
    </row>
    <row r="29" spans="1:28">
      <c r="A29" s="285"/>
      <c r="B29" s="377"/>
      <c r="C29" s="296" t="s">
        <v>294</v>
      </c>
      <c r="D29" s="378"/>
      <c r="E29" s="379">
        <v>1</v>
      </c>
      <c r="F29" s="380"/>
      <c r="G29" s="381">
        <f t="shared" si="0"/>
        <v>0</v>
      </c>
      <c r="H29" s="382">
        <f t="shared" si="1"/>
        <v>0</v>
      </c>
      <c r="I29" s="383"/>
      <c r="J29" s="384">
        <f t="shared" si="2"/>
        <v>1</v>
      </c>
      <c r="K29" s="381">
        <f t="shared" si="3"/>
        <v>0</v>
      </c>
      <c r="L29" s="381">
        <f t="shared" si="4"/>
        <v>0</v>
      </c>
      <c r="M29" s="385" t="s">
        <v>113</v>
      </c>
      <c r="N29" s="386">
        <v>0.45</v>
      </c>
      <c r="O29" s="369"/>
      <c r="P29" s="377"/>
      <c r="Q29" s="380"/>
      <c r="R29" s="387">
        <f t="shared" si="5"/>
        <v>0</v>
      </c>
      <c r="S29" s="388">
        <f t="shared" si="6"/>
        <v>0</v>
      </c>
      <c r="T29" s="388">
        <f t="shared" si="7"/>
        <v>0</v>
      </c>
      <c r="U29" s="389">
        <f t="shared" si="8"/>
        <v>0</v>
      </c>
      <c r="V29" s="389">
        <f t="shared" si="9"/>
        <v>0</v>
      </c>
      <c r="W29" s="390"/>
      <c r="X29" s="374"/>
      <c r="Y29" s="288" t="s">
        <v>143</v>
      </c>
      <c r="Z29" s="288"/>
      <c r="AA29" s="288"/>
      <c r="AB29" s="288"/>
    </row>
    <row r="30" spans="1:28">
      <c r="A30" s="285"/>
      <c r="B30" s="359" t="s">
        <v>295</v>
      </c>
      <c r="C30" s="391" t="s">
        <v>296</v>
      </c>
      <c r="D30" s="392"/>
      <c r="E30" s="362">
        <v>4</v>
      </c>
      <c r="F30" s="363">
        <v>672</v>
      </c>
      <c r="G30" s="364">
        <f t="shared" si="0"/>
        <v>954.24</v>
      </c>
      <c r="H30" s="365">
        <f t="shared" si="1"/>
        <v>3816.96</v>
      </c>
      <c r="I30" s="383"/>
      <c r="J30" s="367">
        <f t="shared" si="2"/>
        <v>4</v>
      </c>
      <c r="K30" s="364">
        <f t="shared" si="3"/>
        <v>524.83000000000004</v>
      </c>
      <c r="L30" s="364">
        <f t="shared" si="4"/>
        <v>2099.3200000000002</v>
      </c>
      <c r="M30" s="363" t="s">
        <v>113</v>
      </c>
      <c r="N30" s="393">
        <v>0.45</v>
      </c>
      <c r="O30" s="369"/>
      <c r="P30" s="394"/>
      <c r="Q30" s="370"/>
      <c r="R30" s="371">
        <f t="shared" si="5"/>
        <v>0</v>
      </c>
      <c r="S30" s="371">
        <f t="shared" si="6"/>
        <v>524.83000000000004</v>
      </c>
      <c r="T30" s="371">
        <f t="shared" si="7"/>
        <v>2099.3200000000002</v>
      </c>
      <c r="U30" s="372">
        <f t="shared" si="8"/>
        <v>0</v>
      </c>
      <c r="V30" s="372">
        <f t="shared" si="9"/>
        <v>1</v>
      </c>
      <c r="W30" s="373"/>
      <c r="X30" s="374"/>
      <c r="Y30" s="288"/>
      <c r="Z30" s="288"/>
      <c r="AA30" s="288"/>
      <c r="AB30" s="288"/>
    </row>
    <row r="31" spans="1:28">
      <c r="A31" s="285"/>
      <c r="B31" s="377"/>
      <c r="C31" s="296"/>
      <c r="D31" s="378"/>
      <c r="E31" s="379"/>
      <c r="F31" s="380"/>
      <c r="G31" s="381">
        <f t="shared" si="0"/>
        <v>0</v>
      </c>
      <c r="H31" s="382">
        <f t="shared" si="1"/>
        <v>0</v>
      </c>
      <c r="I31" s="383"/>
      <c r="J31" s="384">
        <f t="shared" si="2"/>
        <v>0</v>
      </c>
      <c r="K31" s="381">
        <f t="shared" si="3"/>
        <v>0</v>
      </c>
      <c r="L31" s="381">
        <f t="shared" si="4"/>
        <v>0</v>
      </c>
      <c r="M31" s="385" t="s">
        <v>113</v>
      </c>
      <c r="N31" s="386">
        <v>0.45</v>
      </c>
      <c r="O31" s="369"/>
      <c r="P31" s="377"/>
      <c r="Q31" s="380"/>
      <c r="R31" s="387">
        <f t="shared" si="5"/>
        <v>0</v>
      </c>
      <c r="S31" s="388">
        <f t="shared" si="6"/>
        <v>0</v>
      </c>
      <c r="T31" s="388">
        <f t="shared" si="7"/>
        <v>0</v>
      </c>
      <c r="U31" s="389">
        <f t="shared" si="8"/>
        <v>0</v>
      </c>
      <c r="V31" s="389">
        <f t="shared" si="9"/>
        <v>0</v>
      </c>
      <c r="W31" s="390"/>
      <c r="X31" s="374"/>
      <c r="Y31" s="288" t="s">
        <v>113</v>
      </c>
      <c r="Z31" s="288"/>
      <c r="AA31" s="288"/>
      <c r="AB31" s="288"/>
    </row>
    <row r="32" spans="1:28">
      <c r="A32" s="285"/>
      <c r="B32" s="359"/>
      <c r="C32" s="391"/>
      <c r="D32" s="392"/>
      <c r="E32" s="362"/>
      <c r="F32" s="363"/>
      <c r="G32" s="364">
        <f t="shared" si="0"/>
        <v>0</v>
      </c>
      <c r="H32" s="365">
        <f t="shared" si="1"/>
        <v>0</v>
      </c>
      <c r="I32" s="383"/>
      <c r="J32" s="367">
        <f t="shared" si="2"/>
        <v>0</v>
      </c>
      <c r="K32" s="364">
        <f t="shared" si="3"/>
        <v>0</v>
      </c>
      <c r="L32" s="364">
        <f t="shared" si="4"/>
        <v>0</v>
      </c>
      <c r="M32" s="363" t="s">
        <v>113</v>
      </c>
      <c r="N32" s="393">
        <v>0.45</v>
      </c>
      <c r="O32" s="369"/>
      <c r="P32" s="394"/>
      <c r="Q32" s="370"/>
      <c r="R32" s="371">
        <f t="shared" si="5"/>
        <v>0</v>
      </c>
      <c r="S32" s="371">
        <f t="shared" si="6"/>
        <v>0</v>
      </c>
      <c r="T32" s="371">
        <f t="shared" si="7"/>
        <v>0</v>
      </c>
      <c r="U32" s="372">
        <f t="shared" si="8"/>
        <v>0</v>
      </c>
      <c r="V32" s="372">
        <f t="shared" si="9"/>
        <v>0</v>
      </c>
      <c r="W32" s="373"/>
      <c r="X32" s="374"/>
      <c r="Y32" s="288" t="s">
        <v>148</v>
      </c>
      <c r="Z32" s="288"/>
      <c r="AA32" s="288"/>
      <c r="AB32" s="288"/>
    </row>
    <row r="33" spans="1:28">
      <c r="A33" s="285"/>
      <c r="B33" s="377"/>
      <c r="C33" s="296"/>
      <c r="D33" s="378"/>
      <c r="E33" s="379"/>
      <c r="F33" s="380"/>
      <c r="G33" s="381">
        <f t="shared" si="0"/>
        <v>0</v>
      </c>
      <c r="H33" s="382">
        <f t="shared" si="1"/>
        <v>0</v>
      </c>
      <c r="I33" s="383"/>
      <c r="J33" s="384">
        <f t="shared" si="2"/>
        <v>0</v>
      </c>
      <c r="K33" s="381">
        <f t="shared" si="3"/>
        <v>0</v>
      </c>
      <c r="L33" s="381">
        <f t="shared" si="4"/>
        <v>0</v>
      </c>
      <c r="M33" s="385" t="s">
        <v>113</v>
      </c>
      <c r="N33" s="386">
        <v>0.45</v>
      </c>
      <c r="O33" s="369"/>
      <c r="P33" s="377"/>
      <c r="Q33" s="380"/>
      <c r="R33" s="387">
        <f t="shared" si="5"/>
        <v>0</v>
      </c>
      <c r="S33" s="388">
        <f t="shared" si="6"/>
        <v>0</v>
      </c>
      <c r="T33" s="388">
        <f t="shared" si="7"/>
        <v>0</v>
      </c>
      <c r="U33" s="389">
        <f t="shared" si="8"/>
        <v>0</v>
      </c>
      <c r="V33" s="389">
        <f t="shared" si="9"/>
        <v>0</v>
      </c>
      <c r="W33" s="390"/>
      <c r="X33" s="374"/>
      <c r="Y33" s="288"/>
      <c r="Z33" s="288"/>
      <c r="AA33" s="288"/>
      <c r="AB33" s="288"/>
    </row>
    <row r="34" spans="1:28">
      <c r="A34" s="285"/>
      <c r="B34" s="359"/>
      <c r="C34" s="391"/>
      <c r="D34" s="392"/>
      <c r="E34" s="362"/>
      <c r="F34" s="363"/>
      <c r="G34" s="364">
        <f t="shared" si="0"/>
        <v>0</v>
      </c>
      <c r="H34" s="365">
        <f t="shared" si="1"/>
        <v>0</v>
      </c>
      <c r="I34" s="383"/>
      <c r="J34" s="367">
        <f t="shared" si="2"/>
        <v>0</v>
      </c>
      <c r="K34" s="364">
        <f t="shared" si="3"/>
        <v>0</v>
      </c>
      <c r="L34" s="364">
        <f t="shared" si="4"/>
        <v>0</v>
      </c>
      <c r="M34" s="363" t="s">
        <v>113</v>
      </c>
      <c r="N34" s="393">
        <v>0.45</v>
      </c>
      <c r="O34" s="369"/>
      <c r="P34" s="394"/>
      <c r="Q34" s="370"/>
      <c r="R34" s="371">
        <f t="shared" si="5"/>
        <v>0</v>
      </c>
      <c r="S34" s="371">
        <f t="shared" si="6"/>
        <v>0</v>
      </c>
      <c r="T34" s="371">
        <f t="shared" si="7"/>
        <v>0</v>
      </c>
      <c r="U34" s="372">
        <f t="shared" si="8"/>
        <v>0</v>
      </c>
      <c r="V34" s="372">
        <f t="shared" si="9"/>
        <v>0</v>
      </c>
      <c r="W34" s="373"/>
      <c r="X34" s="374"/>
      <c r="Y34" s="288"/>
      <c r="Z34" s="288"/>
      <c r="AA34" s="288"/>
      <c r="AB34" s="288"/>
    </row>
    <row r="35" spans="1:28">
      <c r="A35" s="285"/>
      <c r="B35" s="377"/>
      <c r="C35" s="296"/>
      <c r="D35" s="378"/>
      <c r="E35" s="379"/>
      <c r="F35" s="380"/>
      <c r="G35" s="381">
        <f t="shared" si="0"/>
        <v>0</v>
      </c>
      <c r="H35" s="382">
        <f t="shared" si="1"/>
        <v>0</v>
      </c>
      <c r="I35" s="383"/>
      <c r="J35" s="384">
        <f t="shared" si="2"/>
        <v>0</v>
      </c>
      <c r="K35" s="381">
        <f t="shared" si="3"/>
        <v>0</v>
      </c>
      <c r="L35" s="381">
        <f t="shared" si="4"/>
        <v>0</v>
      </c>
      <c r="M35" s="385" t="s">
        <v>113</v>
      </c>
      <c r="N35" s="386">
        <v>0.45</v>
      </c>
      <c r="O35" s="369"/>
      <c r="P35" s="377"/>
      <c r="Q35" s="380"/>
      <c r="R35" s="387">
        <f t="shared" si="5"/>
        <v>0</v>
      </c>
      <c r="S35" s="388">
        <f t="shared" si="6"/>
        <v>0</v>
      </c>
      <c r="T35" s="388">
        <f t="shared" si="7"/>
        <v>0</v>
      </c>
      <c r="U35" s="389">
        <f t="shared" si="8"/>
        <v>0</v>
      </c>
      <c r="V35" s="389">
        <f t="shared" si="9"/>
        <v>0</v>
      </c>
      <c r="W35" s="390"/>
      <c r="X35" s="374"/>
      <c r="Y35" s="288"/>
      <c r="Z35" s="288"/>
      <c r="AA35" s="288"/>
      <c r="AB35" s="288"/>
    </row>
    <row r="36" spans="1:28">
      <c r="A36" s="285"/>
      <c r="B36" s="359"/>
      <c r="C36" s="391"/>
      <c r="D36" s="392"/>
      <c r="E36" s="362"/>
      <c r="F36" s="363"/>
      <c r="G36" s="364">
        <f t="shared" si="0"/>
        <v>0</v>
      </c>
      <c r="H36" s="365">
        <f t="shared" si="1"/>
        <v>0</v>
      </c>
      <c r="I36" s="383"/>
      <c r="J36" s="367">
        <f t="shared" si="2"/>
        <v>0</v>
      </c>
      <c r="K36" s="364">
        <f t="shared" si="3"/>
        <v>0</v>
      </c>
      <c r="L36" s="364">
        <f t="shared" si="4"/>
        <v>0</v>
      </c>
      <c r="M36" s="363" t="s">
        <v>113</v>
      </c>
      <c r="N36" s="393">
        <v>0.45</v>
      </c>
      <c r="O36" s="369"/>
      <c r="P36" s="394"/>
      <c r="Q36" s="370"/>
      <c r="R36" s="371">
        <f t="shared" si="5"/>
        <v>0</v>
      </c>
      <c r="S36" s="371">
        <f t="shared" si="6"/>
        <v>0</v>
      </c>
      <c r="T36" s="371">
        <f t="shared" si="7"/>
        <v>0</v>
      </c>
      <c r="U36" s="372">
        <f t="shared" si="8"/>
        <v>0</v>
      </c>
      <c r="V36" s="372">
        <f t="shared" si="9"/>
        <v>0</v>
      </c>
      <c r="W36" s="373"/>
      <c r="X36" s="374"/>
      <c r="Y36" s="288"/>
      <c r="Z36" s="288"/>
      <c r="AA36" s="288"/>
      <c r="AB36" s="288"/>
    </row>
    <row r="37" spans="1:28">
      <c r="A37" s="285"/>
      <c r="B37" s="377"/>
      <c r="C37" s="296"/>
      <c r="D37" s="378"/>
      <c r="E37" s="379"/>
      <c r="F37" s="380"/>
      <c r="G37" s="381">
        <f t="shared" si="0"/>
        <v>0</v>
      </c>
      <c r="H37" s="382">
        <f t="shared" si="1"/>
        <v>0</v>
      </c>
      <c r="I37" s="383"/>
      <c r="J37" s="384">
        <f t="shared" si="2"/>
        <v>0</v>
      </c>
      <c r="K37" s="381">
        <f t="shared" si="3"/>
        <v>0</v>
      </c>
      <c r="L37" s="381">
        <f t="shared" si="4"/>
        <v>0</v>
      </c>
      <c r="M37" s="385" t="s">
        <v>113</v>
      </c>
      <c r="N37" s="386">
        <v>0.45</v>
      </c>
      <c r="O37" s="369"/>
      <c r="P37" s="377"/>
      <c r="Q37" s="380"/>
      <c r="R37" s="387">
        <f t="shared" si="5"/>
        <v>0</v>
      </c>
      <c r="S37" s="388">
        <f t="shared" si="6"/>
        <v>0</v>
      </c>
      <c r="T37" s="388">
        <f t="shared" si="7"/>
        <v>0</v>
      </c>
      <c r="U37" s="389">
        <f t="shared" si="8"/>
        <v>0</v>
      </c>
      <c r="V37" s="389">
        <f t="shared" si="9"/>
        <v>0</v>
      </c>
      <c r="W37" s="390"/>
      <c r="X37" s="374"/>
      <c r="Y37" s="288"/>
      <c r="Z37" s="288"/>
      <c r="AA37" s="288"/>
      <c r="AB37" s="288"/>
    </row>
    <row r="38" spans="1:28">
      <c r="A38" s="285"/>
      <c r="B38" s="359"/>
      <c r="C38" s="396"/>
      <c r="D38" s="392"/>
      <c r="E38" s="362"/>
      <c r="F38" s="363"/>
      <c r="G38" s="364">
        <f t="shared" si="0"/>
        <v>0</v>
      </c>
      <c r="H38" s="365">
        <f t="shared" si="1"/>
        <v>0</v>
      </c>
      <c r="I38" s="383"/>
      <c r="J38" s="367">
        <f t="shared" si="2"/>
        <v>0</v>
      </c>
      <c r="K38" s="364">
        <f t="shared" si="3"/>
        <v>0</v>
      </c>
      <c r="L38" s="364">
        <f t="shared" si="4"/>
        <v>0</v>
      </c>
      <c r="M38" s="363" t="s">
        <v>113</v>
      </c>
      <c r="N38" s="393">
        <v>0.45</v>
      </c>
      <c r="O38" s="369"/>
      <c r="P38" s="394"/>
      <c r="Q38" s="370"/>
      <c r="R38" s="371">
        <f t="shared" si="5"/>
        <v>0</v>
      </c>
      <c r="S38" s="371">
        <f t="shared" si="6"/>
        <v>0</v>
      </c>
      <c r="T38" s="371">
        <f t="shared" si="7"/>
        <v>0</v>
      </c>
      <c r="U38" s="372">
        <f t="shared" si="8"/>
        <v>0</v>
      </c>
      <c r="V38" s="372">
        <f t="shared" si="9"/>
        <v>0</v>
      </c>
      <c r="W38" s="390"/>
      <c r="X38" s="374"/>
      <c r="Y38" s="288"/>
      <c r="Z38" s="288"/>
      <c r="AA38" s="288"/>
      <c r="AB38" s="288"/>
    </row>
    <row r="39" spans="1:28">
      <c r="A39" s="285"/>
      <c r="B39" s="377"/>
      <c r="C39" s="397"/>
      <c r="D39" s="378"/>
      <c r="E39" s="379"/>
      <c r="F39" s="380"/>
      <c r="G39" s="381">
        <f t="shared" si="0"/>
        <v>0</v>
      </c>
      <c r="H39" s="382">
        <f t="shared" si="1"/>
        <v>0</v>
      </c>
      <c r="I39" s="383"/>
      <c r="J39" s="384">
        <f t="shared" si="2"/>
        <v>0</v>
      </c>
      <c r="K39" s="381">
        <f t="shared" si="3"/>
        <v>0</v>
      </c>
      <c r="L39" s="381">
        <f t="shared" si="4"/>
        <v>0</v>
      </c>
      <c r="M39" s="385" t="s">
        <v>113</v>
      </c>
      <c r="N39" s="386">
        <v>0.45</v>
      </c>
      <c r="O39" s="369"/>
      <c r="P39" s="377"/>
      <c r="Q39" s="380"/>
      <c r="R39" s="387">
        <f t="shared" si="5"/>
        <v>0</v>
      </c>
      <c r="S39" s="388">
        <f t="shared" si="6"/>
        <v>0</v>
      </c>
      <c r="T39" s="388">
        <f t="shared" si="7"/>
        <v>0</v>
      </c>
      <c r="U39" s="389">
        <f t="shared" si="8"/>
        <v>0</v>
      </c>
      <c r="V39" s="389">
        <f t="shared" si="9"/>
        <v>0</v>
      </c>
      <c r="W39" s="390"/>
      <c r="X39" s="374"/>
      <c r="Y39" s="288"/>
      <c r="Z39" s="288"/>
      <c r="AA39" s="288"/>
      <c r="AB39" s="288"/>
    </row>
    <row r="40" spans="1:28">
      <c r="A40" s="285"/>
      <c r="B40" s="359"/>
      <c r="C40" s="396"/>
      <c r="D40" s="392"/>
      <c r="E40" s="362"/>
      <c r="F40" s="363"/>
      <c r="G40" s="364">
        <f t="shared" si="0"/>
        <v>0</v>
      </c>
      <c r="H40" s="365">
        <f t="shared" si="1"/>
        <v>0</v>
      </c>
      <c r="I40" s="383"/>
      <c r="J40" s="367">
        <f t="shared" si="2"/>
        <v>0</v>
      </c>
      <c r="K40" s="364">
        <f t="shared" si="3"/>
        <v>0</v>
      </c>
      <c r="L40" s="364">
        <f t="shared" si="4"/>
        <v>0</v>
      </c>
      <c r="M40" s="363" t="s">
        <v>113</v>
      </c>
      <c r="N40" s="393">
        <v>0.45</v>
      </c>
      <c r="O40" s="369"/>
      <c r="P40" s="394"/>
      <c r="Q40" s="370"/>
      <c r="R40" s="371">
        <f t="shared" si="5"/>
        <v>0</v>
      </c>
      <c r="S40" s="371">
        <f t="shared" si="6"/>
        <v>0</v>
      </c>
      <c r="T40" s="371">
        <f t="shared" si="7"/>
        <v>0</v>
      </c>
      <c r="U40" s="372">
        <f t="shared" si="8"/>
        <v>0</v>
      </c>
      <c r="V40" s="372">
        <f t="shared" si="9"/>
        <v>0</v>
      </c>
      <c r="W40" s="390"/>
      <c r="X40" s="374"/>
      <c r="Y40" s="288"/>
      <c r="Z40" s="288"/>
      <c r="AA40" s="288"/>
      <c r="AB40" s="288"/>
    </row>
    <row r="41" spans="1:28">
      <c r="A41" s="285"/>
      <c r="B41" s="377"/>
      <c r="C41" s="397"/>
      <c r="D41" s="378"/>
      <c r="E41" s="379"/>
      <c r="F41" s="380"/>
      <c r="G41" s="381">
        <f t="shared" si="0"/>
        <v>0</v>
      </c>
      <c r="H41" s="382">
        <f t="shared" si="1"/>
        <v>0</v>
      </c>
      <c r="I41" s="383"/>
      <c r="J41" s="384">
        <f t="shared" si="2"/>
        <v>0</v>
      </c>
      <c r="K41" s="381">
        <f t="shared" si="3"/>
        <v>0</v>
      </c>
      <c r="L41" s="381">
        <f t="shared" si="4"/>
        <v>0</v>
      </c>
      <c r="M41" s="385" t="s">
        <v>113</v>
      </c>
      <c r="N41" s="386">
        <v>0.45</v>
      </c>
      <c r="O41" s="369"/>
      <c r="P41" s="377"/>
      <c r="Q41" s="380"/>
      <c r="R41" s="387">
        <f t="shared" si="5"/>
        <v>0</v>
      </c>
      <c r="S41" s="388">
        <f t="shared" si="6"/>
        <v>0</v>
      </c>
      <c r="T41" s="388">
        <f t="shared" si="7"/>
        <v>0</v>
      </c>
      <c r="U41" s="389">
        <f t="shared" si="8"/>
        <v>0</v>
      </c>
      <c r="V41" s="389">
        <f t="shared" si="9"/>
        <v>0</v>
      </c>
      <c r="W41" s="390"/>
      <c r="X41" s="374"/>
      <c r="Y41" s="288"/>
      <c r="Z41" s="288"/>
      <c r="AA41" s="288"/>
      <c r="AB41" s="288"/>
    </row>
    <row r="42" spans="1:28">
      <c r="A42" s="285"/>
      <c r="B42" s="359"/>
      <c r="C42" s="391"/>
      <c r="D42" s="392"/>
      <c r="E42" s="362"/>
      <c r="F42" s="363"/>
      <c r="G42" s="364">
        <f t="shared" si="0"/>
        <v>0</v>
      </c>
      <c r="H42" s="365">
        <f t="shared" si="1"/>
        <v>0</v>
      </c>
      <c r="I42" s="383"/>
      <c r="J42" s="367">
        <f t="shared" si="2"/>
        <v>0</v>
      </c>
      <c r="K42" s="364">
        <f t="shared" si="3"/>
        <v>0</v>
      </c>
      <c r="L42" s="364">
        <f t="shared" si="4"/>
        <v>0</v>
      </c>
      <c r="M42" s="363" t="s">
        <v>148</v>
      </c>
      <c r="N42" s="393">
        <v>0.45</v>
      </c>
      <c r="O42" s="369"/>
      <c r="P42" s="394"/>
      <c r="Q42" s="370"/>
      <c r="R42" s="371">
        <f t="shared" si="5"/>
        <v>0</v>
      </c>
      <c r="S42" s="371">
        <f t="shared" si="6"/>
        <v>0</v>
      </c>
      <c r="T42" s="371">
        <f t="shared" si="7"/>
        <v>0</v>
      </c>
      <c r="U42" s="372">
        <f t="shared" si="8"/>
        <v>0</v>
      </c>
      <c r="V42" s="372">
        <f t="shared" si="9"/>
        <v>0</v>
      </c>
      <c r="W42" s="390"/>
      <c r="X42" s="374"/>
      <c r="Y42" s="288"/>
      <c r="Z42" s="288"/>
      <c r="AA42" s="288"/>
      <c r="AB42" s="288"/>
    </row>
    <row r="43" spans="1:28">
      <c r="A43" s="285"/>
      <c r="B43" s="377"/>
      <c r="C43" s="296"/>
      <c r="D43" s="378"/>
      <c r="E43" s="379"/>
      <c r="F43" s="380"/>
      <c r="G43" s="381">
        <f t="shared" si="0"/>
        <v>0</v>
      </c>
      <c r="H43" s="382">
        <f t="shared" si="1"/>
        <v>0</v>
      </c>
      <c r="I43" s="383"/>
      <c r="J43" s="384">
        <f t="shared" si="2"/>
        <v>0</v>
      </c>
      <c r="K43" s="381">
        <f t="shared" si="3"/>
        <v>0</v>
      </c>
      <c r="L43" s="381">
        <f t="shared" si="4"/>
        <v>0</v>
      </c>
      <c r="M43" s="385" t="s">
        <v>113</v>
      </c>
      <c r="N43" s="386">
        <v>0.45</v>
      </c>
      <c r="O43" s="369"/>
      <c r="P43" s="377"/>
      <c r="Q43" s="380"/>
      <c r="R43" s="387">
        <f t="shared" si="5"/>
        <v>0</v>
      </c>
      <c r="S43" s="388">
        <f t="shared" si="6"/>
        <v>0</v>
      </c>
      <c r="T43" s="388">
        <f t="shared" si="7"/>
        <v>0</v>
      </c>
      <c r="U43" s="389">
        <f t="shared" si="8"/>
        <v>0</v>
      </c>
      <c r="V43" s="389">
        <f t="shared" si="9"/>
        <v>0</v>
      </c>
      <c r="W43" s="390"/>
      <c r="X43" s="374"/>
      <c r="Y43" s="288"/>
      <c r="Z43" s="288"/>
      <c r="AA43" s="288"/>
      <c r="AB43" s="288"/>
    </row>
    <row r="44" spans="1:28">
      <c r="A44" s="285"/>
      <c r="B44" s="359"/>
      <c r="C44" s="391"/>
      <c r="D44" s="392"/>
      <c r="E44" s="362"/>
      <c r="F44" s="363"/>
      <c r="G44" s="364">
        <f t="shared" si="0"/>
        <v>0</v>
      </c>
      <c r="H44" s="365">
        <f t="shared" si="1"/>
        <v>0</v>
      </c>
      <c r="I44" s="383"/>
      <c r="J44" s="367">
        <f t="shared" si="2"/>
        <v>0</v>
      </c>
      <c r="K44" s="364">
        <f t="shared" si="3"/>
        <v>0</v>
      </c>
      <c r="L44" s="364">
        <f t="shared" si="4"/>
        <v>0</v>
      </c>
      <c r="M44" s="363" t="s">
        <v>113</v>
      </c>
      <c r="N44" s="393">
        <v>0.45</v>
      </c>
      <c r="O44" s="369"/>
      <c r="P44" s="394"/>
      <c r="Q44" s="370"/>
      <c r="R44" s="371">
        <f t="shared" si="5"/>
        <v>0</v>
      </c>
      <c r="S44" s="371">
        <f t="shared" si="6"/>
        <v>0</v>
      </c>
      <c r="T44" s="371">
        <f t="shared" si="7"/>
        <v>0</v>
      </c>
      <c r="U44" s="372">
        <f t="shared" si="8"/>
        <v>0</v>
      </c>
      <c r="V44" s="372">
        <f t="shared" si="9"/>
        <v>0</v>
      </c>
      <c r="W44" s="390"/>
      <c r="X44" s="374"/>
      <c r="Y44" s="288"/>
      <c r="Z44" s="288"/>
      <c r="AA44" s="288"/>
      <c r="AB44" s="288"/>
    </row>
    <row r="45" spans="1:28">
      <c r="A45" s="285"/>
      <c r="B45" s="377"/>
      <c r="C45" s="296"/>
      <c r="D45" s="378"/>
      <c r="E45" s="379"/>
      <c r="F45" s="380"/>
      <c r="G45" s="381">
        <f t="shared" si="0"/>
        <v>0</v>
      </c>
      <c r="H45" s="382">
        <f t="shared" si="1"/>
        <v>0</v>
      </c>
      <c r="I45" s="383"/>
      <c r="J45" s="384">
        <f t="shared" si="2"/>
        <v>0</v>
      </c>
      <c r="K45" s="381">
        <f t="shared" si="3"/>
        <v>0</v>
      </c>
      <c r="L45" s="381">
        <f t="shared" si="4"/>
        <v>0</v>
      </c>
      <c r="M45" s="385" t="s">
        <v>113</v>
      </c>
      <c r="N45" s="386">
        <v>0.45</v>
      </c>
      <c r="O45" s="369"/>
      <c r="P45" s="377"/>
      <c r="Q45" s="380"/>
      <c r="R45" s="387">
        <f t="shared" si="5"/>
        <v>0</v>
      </c>
      <c r="S45" s="388">
        <f t="shared" si="6"/>
        <v>0</v>
      </c>
      <c r="T45" s="388">
        <f t="shared" si="7"/>
        <v>0</v>
      </c>
      <c r="U45" s="389">
        <f t="shared" si="8"/>
        <v>0</v>
      </c>
      <c r="V45" s="389">
        <f t="shared" si="9"/>
        <v>0</v>
      </c>
      <c r="W45" s="390"/>
      <c r="X45" s="374"/>
      <c r="Y45" s="288"/>
      <c r="Z45" s="288"/>
      <c r="AA45" s="288"/>
      <c r="AB45" s="288"/>
    </row>
    <row r="46" spans="1:28">
      <c r="A46" s="285"/>
      <c r="B46" s="359"/>
      <c r="C46" s="391"/>
      <c r="D46" s="392"/>
      <c r="E46" s="362"/>
      <c r="F46" s="363"/>
      <c r="G46" s="364">
        <f t="shared" si="0"/>
        <v>0</v>
      </c>
      <c r="H46" s="365">
        <f t="shared" si="1"/>
        <v>0</v>
      </c>
      <c r="I46" s="383"/>
      <c r="J46" s="367">
        <f t="shared" si="2"/>
        <v>0</v>
      </c>
      <c r="K46" s="364">
        <f t="shared" si="3"/>
        <v>0</v>
      </c>
      <c r="L46" s="364">
        <f t="shared" si="4"/>
        <v>0</v>
      </c>
      <c r="M46" s="363" t="s">
        <v>113</v>
      </c>
      <c r="N46" s="393">
        <v>0.45</v>
      </c>
      <c r="O46" s="369"/>
      <c r="P46" s="394"/>
      <c r="Q46" s="370"/>
      <c r="R46" s="371">
        <f t="shared" si="5"/>
        <v>0</v>
      </c>
      <c r="S46" s="371">
        <f t="shared" si="6"/>
        <v>0</v>
      </c>
      <c r="T46" s="371">
        <f t="shared" si="7"/>
        <v>0</v>
      </c>
      <c r="U46" s="372">
        <f t="shared" si="8"/>
        <v>0</v>
      </c>
      <c r="V46" s="372">
        <f t="shared" si="9"/>
        <v>0</v>
      </c>
      <c r="W46" s="390"/>
      <c r="X46" s="374"/>
      <c r="Y46" s="288"/>
      <c r="Z46" s="288"/>
      <c r="AA46" s="288"/>
      <c r="AB46" s="288"/>
    </row>
    <row r="47" spans="1:28">
      <c r="A47" s="285"/>
      <c r="B47" s="377"/>
      <c r="C47" s="296"/>
      <c r="D47" s="378"/>
      <c r="E47" s="379"/>
      <c r="F47" s="380"/>
      <c r="G47" s="381">
        <f t="shared" si="0"/>
        <v>0</v>
      </c>
      <c r="H47" s="382">
        <f t="shared" si="1"/>
        <v>0</v>
      </c>
      <c r="I47" s="383"/>
      <c r="J47" s="384">
        <f t="shared" si="2"/>
        <v>0</v>
      </c>
      <c r="K47" s="381">
        <f t="shared" si="3"/>
        <v>0</v>
      </c>
      <c r="L47" s="381">
        <f t="shared" si="4"/>
        <v>0</v>
      </c>
      <c r="M47" s="385" t="s">
        <v>113</v>
      </c>
      <c r="N47" s="386">
        <v>0.45</v>
      </c>
      <c r="O47" s="369"/>
      <c r="P47" s="377"/>
      <c r="Q47" s="380"/>
      <c r="R47" s="387">
        <f t="shared" si="5"/>
        <v>0</v>
      </c>
      <c r="S47" s="388">
        <f t="shared" si="6"/>
        <v>0</v>
      </c>
      <c r="T47" s="388">
        <f t="shared" si="7"/>
        <v>0</v>
      </c>
      <c r="U47" s="389">
        <f t="shared" si="8"/>
        <v>0</v>
      </c>
      <c r="V47" s="389">
        <f t="shared" si="9"/>
        <v>0</v>
      </c>
      <c r="W47" s="390"/>
      <c r="X47" s="374"/>
      <c r="Y47" s="288"/>
      <c r="Z47" s="288"/>
      <c r="AA47" s="288"/>
      <c r="AB47" s="288"/>
    </row>
    <row r="48" spans="1:28">
      <c r="A48" s="285"/>
      <c r="B48" s="359"/>
      <c r="C48" s="391"/>
      <c r="D48" s="392"/>
      <c r="E48" s="362"/>
      <c r="F48" s="363"/>
      <c r="G48" s="364">
        <f t="shared" si="0"/>
        <v>0</v>
      </c>
      <c r="H48" s="365">
        <f t="shared" si="1"/>
        <v>0</v>
      </c>
      <c r="I48" s="383"/>
      <c r="J48" s="367">
        <f t="shared" si="2"/>
        <v>0</v>
      </c>
      <c r="K48" s="364">
        <f t="shared" si="3"/>
        <v>0</v>
      </c>
      <c r="L48" s="364">
        <f t="shared" si="4"/>
        <v>0</v>
      </c>
      <c r="M48" s="363" t="s">
        <v>113</v>
      </c>
      <c r="N48" s="393">
        <v>0.45</v>
      </c>
      <c r="O48" s="369"/>
      <c r="P48" s="394"/>
      <c r="Q48" s="370"/>
      <c r="R48" s="371">
        <f t="shared" si="5"/>
        <v>0</v>
      </c>
      <c r="S48" s="371">
        <f t="shared" si="6"/>
        <v>0</v>
      </c>
      <c r="T48" s="371">
        <f t="shared" si="7"/>
        <v>0</v>
      </c>
      <c r="U48" s="372">
        <f t="shared" si="8"/>
        <v>0</v>
      </c>
      <c r="V48" s="372">
        <f t="shared" si="9"/>
        <v>0</v>
      </c>
      <c r="W48" s="390"/>
      <c r="X48" s="374"/>
      <c r="Y48" s="288"/>
      <c r="Z48" s="288"/>
      <c r="AA48" s="288"/>
      <c r="AB48" s="288"/>
    </row>
    <row r="49" spans="1:24" ht="20.25" customHeight="1">
      <c r="A49" s="398"/>
      <c r="B49" s="399"/>
      <c r="C49" s="399"/>
      <c r="D49" s="400" t="s">
        <v>150</v>
      </c>
      <c r="E49" s="401">
        <f>SUM(E18:E48)</f>
        <v>19</v>
      </c>
      <c r="F49" s="402">
        <f>SUM(F18:F48)</f>
        <v>2316.35</v>
      </c>
      <c r="G49" s="403">
        <f>SUM(G18:G48)</f>
        <v>3289.2200000000003</v>
      </c>
      <c r="H49" s="404">
        <f>SUM(H18:H48)</f>
        <v>6398.48</v>
      </c>
      <c r="I49" s="405"/>
      <c r="J49" s="406">
        <f>SUM(J18:J48)</f>
        <v>19</v>
      </c>
      <c r="K49" s="403">
        <f>SUM(K18:K48)</f>
        <v>1809.0699999999997</v>
      </c>
      <c r="L49" s="404">
        <f>SUM(L18:L48)</f>
        <v>3519.16</v>
      </c>
      <c r="M49" s="404"/>
      <c r="N49" s="404"/>
      <c r="O49" s="407"/>
      <c r="P49" s="408"/>
      <c r="Q49" s="403">
        <f>SUM(Q18:Q48)</f>
        <v>0</v>
      </c>
      <c r="R49" s="403">
        <f>SUM(R18:R48)</f>
        <v>0</v>
      </c>
      <c r="S49" s="404">
        <f>SUM(S18:S48)</f>
        <v>1809.0699999999997</v>
      </c>
      <c r="T49" s="404">
        <f>SUM(T18:T48)</f>
        <v>3519.16</v>
      </c>
      <c r="U49" s="409"/>
      <c r="V49" s="409"/>
      <c r="W49" s="410"/>
      <c r="X49" s="411"/>
    </row>
    <row r="51" spans="1:24" ht="15" customHeight="1">
      <c r="U51" s="412"/>
    </row>
  </sheetData>
  <sheetProtection algorithmName="SHA-512" hashValue="RqU7x84F13CXEgJVNSvsdpyMt+Ve4Ly0ZbKUT9ERKRn93M4X9CNY34DWxIhHASim/3Gswlq7CJS8t2KzVUk6tA==" saltValue="nxysM9UR8Xc7+TAPB//OUQ==" spinCount="100000" sheet="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76" priority="3" stopIfTrue="1">
      <formula>$U$9&gt;100%</formula>
    </cfRule>
    <cfRule type="expression" dxfId="575" priority="4">
      <formula>$U$9&lt;50%</formula>
    </cfRule>
  </conditionalFormatting>
  <conditionalFormatting sqref="V9:V10">
    <cfRule type="expression" dxfId="574" priority="1">
      <formula>$V$9&lt;50%</formula>
    </cfRule>
    <cfRule type="expression" dxfId="573" priority="2">
      <formula>$V$9&gt;50%</formula>
    </cfRule>
  </conditionalFormatting>
  <dataValidations count="5">
    <dataValidation type="list" allowBlank="1" showInputMessage="1" showErrorMessage="1" sqref="M18:M48" xr:uid="{28C79074-71DD-45D9-A820-63A381C57F9F}">
      <formula1>$Y$31:$Y$32</formula1>
    </dataValidation>
    <dataValidation type="list" showInputMessage="1" showErrorMessage="1" sqref="D18:D48" xr:uid="{1FB669B2-ECCC-4267-9D1B-FEF7290B3935}">
      <formula1>$Z$18:$Z$29</formula1>
    </dataValidation>
    <dataValidation type="list" allowBlank="1" showInputMessage="1" showErrorMessage="1" sqref="I13" xr:uid="{0DC81CB2-992A-4816-8012-9DB41D675FCE}">
      <formula1>$K$9:$K$9</formula1>
    </dataValidation>
    <dataValidation type="list" allowBlank="1" showInputMessage="1" showErrorMessage="1" sqref="H13" xr:uid="{48B2289C-BC23-42CF-8B90-76D736B3C162}">
      <formula1>$Y$13:$Y$14</formula1>
    </dataValidation>
    <dataValidation type="list" allowBlank="1" showInputMessage="1" showErrorMessage="1" sqref="F17 K17 Q17 Q14" xr:uid="{E51FE397-0875-4B75-A329-A0C438FF8B11}">
      <formula1>$Y$11:$Y$12</formula1>
    </dataValidation>
  </dataValidations>
  <printOptions verticalCentered="1"/>
  <pageMargins left="0.2" right="0.2" top="0.25" bottom="0.25" header="0.05" footer="0.05"/>
  <pageSetup scale="39"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9221-B432-49AF-B890-2EA6C13D32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300</v>
      </c>
      <c r="G2" s="545"/>
      <c r="H2" s="541" t="s">
        <v>36</v>
      </c>
      <c r="I2" s="542"/>
      <c r="J2" s="543"/>
      <c r="K2" s="48"/>
      <c r="L2" s="526" t="s">
        <v>37</v>
      </c>
      <c r="M2" s="527"/>
      <c r="N2" s="528"/>
      <c r="O2" s="240"/>
      <c r="P2" s="439">
        <f>H49</f>
        <v>94403.5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51921.94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42481.56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301</v>
      </c>
      <c r="G5" s="539"/>
      <c r="H5" s="535" t="s">
        <v>52</v>
      </c>
      <c r="I5" s="536"/>
      <c r="J5" s="537"/>
      <c r="K5" s="46"/>
      <c r="L5" s="532" t="s">
        <v>53</v>
      </c>
      <c r="M5" s="533"/>
      <c r="N5" s="534"/>
      <c r="O5" s="240"/>
      <c r="P5" s="518">
        <f>IFERROR((P2-P3)/P2,"")</f>
        <v>0.44999984110758601</v>
      </c>
      <c r="Q5" s="518"/>
      <c r="R5" s="519"/>
      <c r="S5" s="452" t="s">
        <v>54</v>
      </c>
      <c r="T5" s="454"/>
      <c r="U5" s="511"/>
      <c r="V5" s="512"/>
      <c r="W5" s="31"/>
      <c r="X5" s="167"/>
      <c r="Y5" s="175"/>
      <c r="Z5" s="173"/>
      <c r="AA5" s="173"/>
      <c r="AB5" s="173"/>
    </row>
    <row r="6" spans="1:28" ht="15" customHeight="1">
      <c r="A6" s="167"/>
      <c r="B6" s="230" t="s">
        <v>55</v>
      </c>
      <c r="C6" s="44"/>
      <c r="D6" s="535" t="s">
        <v>56</v>
      </c>
      <c r="E6" s="537"/>
      <c r="F6" s="538" t="s">
        <v>302</v>
      </c>
      <c r="G6" s="539"/>
      <c r="H6" s="535" t="s">
        <v>58</v>
      </c>
      <c r="I6" s="536"/>
      <c r="J6" s="537"/>
      <c r="K6" s="46"/>
      <c r="L6" s="513" t="s">
        <v>59</v>
      </c>
      <c r="M6" s="514"/>
      <c r="N6" s="515"/>
      <c r="O6" s="240"/>
      <c r="P6" s="516">
        <f>T49</f>
        <v>51921.94</v>
      </c>
      <c r="Q6" s="516"/>
      <c r="R6" s="517"/>
      <c r="S6" s="452" t="s">
        <v>60</v>
      </c>
      <c r="T6" s="454"/>
      <c r="U6" s="511"/>
      <c r="V6" s="512"/>
      <c r="W6" s="32"/>
      <c r="X6" s="64"/>
      <c r="Y6" s="65"/>
      <c r="Z6" s="173"/>
      <c r="AA6" s="173"/>
      <c r="AB6" s="173"/>
    </row>
    <row r="7" spans="1:28" ht="15" customHeight="1">
      <c r="A7" s="167"/>
      <c r="B7" s="230" t="s">
        <v>61</v>
      </c>
      <c r="C7" s="45"/>
      <c r="D7" s="535" t="s">
        <v>62</v>
      </c>
      <c r="E7" s="537"/>
      <c r="F7" s="538" t="s">
        <v>303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51921.94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39.299999999999997</v>
      </c>
      <c r="G18" s="23">
        <f>ROUND(IF($F$17="USD $", F18*$E$15,F18*$D$15),2)</f>
        <v>55.81</v>
      </c>
      <c r="H18" s="24">
        <f>ROUND(IF($H$17=$G$17,E18*G18,E18*F18),2)</f>
        <v>111.62</v>
      </c>
      <c r="I18" s="25"/>
      <c r="J18" s="201">
        <f t="shared" ref="J18:J48" si="0">E18</f>
        <v>2</v>
      </c>
      <c r="K18" s="23">
        <f>IFERROR(IF(M18="OEM DISC %",ROUND(IF($K$17=$F$17,F18*(1-N18),G18*(1-N18)),2),IF(M18="MARKUP %",ROUND(R18/J18*(1+N18),2))),0)</f>
        <v>30.7</v>
      </c>
      <c r="L18" s="23">
        <f>ROUND((J18*K18),2)</f>
        <v>61.4</v>
      </c>
      <c r="M18" s="22" t="s">
        <v>113</v>
      </c>
      <c r="N18" s="50">
        <v>0.45</v>
      </c>
      <c r="O18" s="68"/>
      <c r="P18" s="2"/>
      <c r="Q18" s="27"/>
      <c r="R18" s="28">
        <f>ROUND(IF($R$17=$Q$17,Q18,IF($R$17="USD $",Q18*$D$15,Q18*$E$15))*E18,2)</f>
        <v>0</v>
      </c>
      <c r="S18" s="28">
        <f>IFERROR(ROUND(T18/E18,2),0)</f>
        <v>30.7</v>
      </c>
      <c r="T18" s="28">
        <f>ROUND(L18-R18,2)</f>
        <v>61.4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61.09</v>
      </c>
      <c r="G19" s="52">
        <f t="shared" ref="G19:G48" si="1">ROUND(IF($F$17="USD $", F19*$E$15,F19*$D$15),2)</f>
        <v>86.75</v>
      </c>
      <c r="H19" s="53">
        <f t="shared" ref="H19:H48" si="2">ROUND(IF($H$17=$G$17,E19*G19,E19*F19),2)</f>
        <v>86.75</v>
      </c>
      <c r="I19" s="56"/>
      <c r="J19" s="200">
        <f t="shared" si="0"/>
        <v>1</v>
      </c>
      <c r="K19" s="52">
        <f t="shared" ref="K19:K48" si="3">IFERROR(IF(M19="OEM DISC %",ROUND(IF($K$17=$F$17,F19*(1-N19),G19*(1-N19)),2),IF(M19="MARKUP %",ROUND(R19/J19*(1+N19),2))),0)</f>
        <v>47.71</v>
      </c>
      <c r="L19" s="52">
        <f t="shared" ref="L19:L48" si="4">ROUND((J19*K19),2)</f>
        <v>47.71</v>
      </c>
      <c r="M19" s="252" t="s">
        <v>113</v>
      </c>
      <c r="N19" s="30">
        <v>0.45</v>
      </c>
      <c r="O19" s="68"/>
      <c r="P19" s="1"/>
      <c r="Q19" s="29"/>
      <c r="R19" s="54">
        <f>ROUND(IF($R$17=$Q$17,Q19,IF($R$17="USD $",Q19*$D$15,Q19*$E$15))*E19,2)</f>
        <v>0</v>
      </c>
      <c r="S19" s="77">
        <f t="shared" ref="S19:S48" si="5">IFERROR(ROUND(T19/E19,2),0)</f>
        <v>47.71</v>
      </c>
      <c r="T19" s="77">
        <f t="shared" ref="T19:T48" si="6">ROUND(L19-R19,2)</f>
        <v>47.71</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43.42</v>
      </c>
      <c r="G20" s="23">
        <f t="shared" si="1"/>
        <v>61.66</v>
      </c>
      <c r="H20" s="24">
        <f t="shared" si="2"/>
        <v>61.66</v>
      </c>
      <c r="I20" s="56"/>
      <c r="J20" s="201">
        <f t="shared" si="0"/>
        <v>1</v>
      </c>
      <c r="K20" s="23">
        <f t="shared" si="3"/>
        <v>33.909999999999997</v>
      </c>
      <c r="L20" s="23">
        <f t="shared" si="4"/>
        <v>33.909999999999997</v>
      </c>
      <c r="M20" s="22" t="s">
        <v>113</v>
      </c>
      <c r="N20" s="26">
        <v>0.45</v>
      </c>
      <c r="O20" s="68"/>
      <c r="P20" s="3"/>
      <c r="Q20" s="27"/>
      <c r="R20" s="28">
        <f t="shared" ref="R20:R48" si="9">ROUND(IF($R$17=$Q$17,Q20,IF($R$17="USD $",Q20*$D$15,Q20*$E$15))*E20,2)</f>
        <v>0</v>
      </c>
      <c r="S20" s="28">
        <f t="shared" si="5"/>
        <v>33.909999999999997</v>
      </c>
      <c r="T20" s="28">
        <f t="shared" si="6"/>
        <v>33.909999999999997</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305</v>
      </c>
      <c r="C23" s="19" t="s">
        <v>126</v>
      </c>
      <c r="D23" s="249">
        <v>500</v>
      </c>
      <c r="E23" s="166">
        <v>2</v>
      </c>
      <c r="F23" s="29">
        <v>290.79000000000002</v>
      </c>
      <c r="G23" s="52">
        <f t="shared" si="1"/>
        <v>412.92</v>
      </c>
      <c r="H23" s="53">
        <f t="shared" si="2"/>
        <v>825.84</v>
      </c>
      <c r="I23" s="56"/>
      <c r="J23" s="200">
        <f t="shared" si="0"/>
        <v>2</v>
      </c>
      <c r="K23" s="52">
        <f t="shared" si="3"/>
        <v>227.11</v>
      </c>
      <c r="L23" s="52">
        <f t="shared" si="4"/>
        <v>454.22</v>
      </c>
      <c r="M23" s="252" t="s">
        <v>113</v>
      </c>
      <c r="N23" s="30">
        <v>0.45</v>
      </c>
      <c r="O23" s="68"/>
      <c r="P23" s="1"/>
      <c r="Q23" s="29"/>
      <c r="R23" s="54">
        <f t="shared" si="9"/>
        <v>0</v>
      </c>
      <c r="S23" s="77">
        <f t="shared" si="5"/>
        <v>227.11</v>
      </c>
      <c r="T23" s="77">
        <f t="shared" si="6"/>
        <v>454.22</v>
      </c>
      <c r="U23" s="55">
        <f t="shared" si="7"/>
        <v>0</v>
      </c>
      <c r="V23" s="55">
        <f t="shared" si="8"/>
        <v>1</v>
      </c>
      <c r="W23" s="42"/>
      <c r="X23" s="67"/>
      <c r="Y23" s="173" t="s">
        <v>127</v>
      </c>
      <c r="Z23" s="173">
        <v>2000</v>
      </c>
      <c r="AA23" s="173"/>
      <c r="AB23" s="173"/>
    </row>
    <row r="24" spans="1:28">
      <c r="A24" s="167"/>
      <c r="B24" s="2" t="s">
        <v>306</v>
      </c>
      <c r="C24" s="20" t="s">
        <v>129</v>
      </c>
      <c r="D24" s="250">
        <v>250</v>
      </c>
      <c r="E24" s="165">
        <v>2</v>
      </c>
      <c r="F24" s="22">
        <v>78.510000000000005</v>
      </c>
      <c r="G24" s="23">
        <f t="shared" si="1"/>
        <v>111.48</v>
      </c>
      <c r="H24" s="24">
        <f t="shared" si="2"/>
        <v>222.96</v>
      </c>
      <c r="I24" s="56"/>
      <c r="J24" s="201">
        <f t="shared" si="0"/>
        <v>2</v>
      </c>
      <c r="K24" s="23">
        <f t="shared" si="3"/>
        <v>61.31</v>
      </c>
      <c r="L24" s="23">
        <f t="shared" si="4"/>
        <v>122.62</v>
      </c>
      <c r="M24" s="22" t="s">
        <v>113</v>
      </c>
      <c r="N24" s="26">
        <v>0.45</v>
      </c>
      <c r="O24" s="68"/>
      <c r="P24" s="3"/>
      <c r="Q24" s="27"/>
      <c r="R24" s="28">
        <f t="shared" si="9"/>
        <v>0</v>
      </c>
      <c r="S24" s="28">
        <f t="shared" si="5"/>
        <v>61.31</v>
      </c>
      <c r="T24" s="28">
        <f t="shared" si="6"/>
        <v>122.62</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141</v>
      </c>
      <c r="C26" s="20" t="s">
        <v>142</v>
      </c>
      <c r="D26" s="250" t="s">
        <v>140</v>
      </c>
      <c r="E26" s="165">
        <v>2</v>
      </c>
      <c r="F26" s="22">
        <v>347.81</v>
      </c>
      <c r="G26" s="23">
        <f t="shared" si="1"/>
        <v>493.89</v>
      </c>
      <c r="H26" s="24">
        <f t="shared" si="2"/>
        <v>987.78</v>
      </c>
      <c r="I26" s="56"/>
      <c r="J26" s="201">
        <f t="shared" si="0"/>
        <v>2</v>
      </c>
      <c r="K26" s="23">
        <f t="shared" si="3"/>
        <v>271.64</v>
      </c>
      <c r="L26" s="23">
        <f t="shared" si="4"/>
        <v>543.28</v>
      </c>
      <c r="M26" s="22" t="s">
        <v>113</v>
      </c>
      <c r="N26" s="26">
        <v>0.45</v>
      </c>
      <c r="O26" s="68"/>
      <c r="P26" s="3"/>
      <c r="Q26" s="27"/>
      <c r="R26" s="28">
        <f t="shared" si="9"/>
        <v>0</v>
      </c>
      <c r="S26" s="28">
        <f t="shared" si="5"/>
        <v>271.64</v>
      </c>
      <c r="T26" s="28">
        <f t="shared" si="6"/>
        <v>543.28</v>
      </c>
      <c r="U26" s="43">
        <f t="shared" si="7"/>
        <v>0</v>
      </c>
      <c r="V26" s="43">
        <f t="shared" si="8"/>
        <v>1</v>
      </c>
      <c r="W26" s="41"/>
      <c r="X26" s="67"/>
      <c r="Y26" s="173" t="s">
        <v>134</v>
      </c>
      <c r="Z26" s="173">
        <v>8000</v>
      </c>
      <c r="AA26" s="173"/>
      <c r="AB26" s="173"/>
    </row>
    <row r="27" spans="1:28">
      <c r="A27" s="167"/>
      <c r="B27" s="1" t="s">
        <v>307</v>
      </c>
      <c r="C27" s="19" t="s">
        <v>145</v>
      </c>
      <c r="D27" s="249">
        <v>6000</v>
      </c>
      <c r="E27" s="166">
        <v>2</v>
      </c>
      <c r="F27" s="29">
        <v>7508.35</v>
      </c>
      <c r="G27" s="52">
        <f t="shared" si="1"/>
        <v>10661.86</v>
      </c>
      <c r="H27" s="53">
        <f t="shared" si="2"/>
        <v>21323.72</v>
      </c>
      <c r="I27" s="56"/>
      <c r="J27" s="200">
        <f t="shared" si="0"/>
        <v>2</v>
      </c>
      <c r="K27" s="52">
        <f t="shared" si="3"/>
        <v>5864.02</v>
      </c>
      <c r="L27" s="52">
        <f t="shared" si="4"/>
        <v>11728.04</v>
      </c>
      <c r="M27" s="252" t="s">
        <v>113</v>
      </c>
      <c r="N27" s="30">
        <v>0.45</v>
      </c>
      <c r="O27" s="68"/>
      <c r="P27" s="1"/>
      <c r="Q27" s="29"/>
      <c r="R27" s="54">
        <f t="shared" si="9"/>
        <v>0</v>
      </c>
      <c r="S27" s="77">
        <f t="shared" si="5"/>
        <v>5864.02</v>
      </c>
      <c r="T27" s="77">
        <f t="shared" si="6"/>
        <v>11728.04</v>
      </c>
      <c r="U27" s="55">
        <f t="shared" si="7"/>
        <v>0</v>
      </c>
      <c r="V27" s="55">
        <f t="shared" si="8"/>
        <v>1</v>
      </c>
      <c r="W27" s="42"/>
      <c r="X27" s="67"/>
      <c r="Y27" s="173" t="s">
        <v>137</v>
      </c>
      <c r="Z27" s="185">
        <v>10000</v>
      </c>
      <c r="AA27" s="173"/>
      <c r="AB27" s="173"/>
    </row>
    <row r="28" spans="1:28">
      <c r="A28" s="167"/>
      <c r="B28" s="2" t="s">
        <v>308</v>
      </c>
      <c r="C28" s="20" t="s">
        <v>309</v>
      </c>
      <c r="D28" s="250">
        <v>6000</v>
      </c>
      <c r="E28" s="165">
        <v>12</v>
      </c>
      <c r="F28" s="22">
        <v>1077.73</v>
      </c>
      <c r="G28" s="23">
        <f t="shared" si="1"/>
        <v>1530.38</v>
      </c>
      <c r="H28" s="24">
        <f t="shared" si="2"/>
        <v>18364.560000000001</v>
      </c>
      <c r="I28" s="56"/>
      <c r="J28" s="201">
        <f t="shared" si="0"/>
        <v>12</v>
      </c>
      <c r="K28" s="23">
        <f t="shared" si="3"/>
        <v>841.71</v>
      </c>
      <c r="L28" s="23">
        <f t="shared" si="4"/>
        <v>10100.52</v>
      </c>
      <c r="M28" s="22" t="s">
        <v>113</v>
      </c>
      <c r="N28" s="26">
        <v>0.45</v>
      </c>
      <c r="O28" s="68"/>
      <c r="P28" s="3"/>
      <c r="Q28" s="27"/>
      <c r="R28" s="28">
        <f t="shared" si="9"/>
        <v>0</v>
      </c>
      <c r="S28" s="28">
        <f t="shared" si="5"/>
        <v>841.71</v>
      </c>
      <c r="T28" s="28">
        <f t="shared" si="6"/>
        <v>10100.52</v>
      </c>
      <c r="U28" s="43">
        <f t="shared" si="7"/>
        <v>0</v>
      </c>
      <c r="V28" s="43">
        <f t="shared" si="8"/>
        <v>1</v>
      </c>
      <c r="W28" s="41"/>
      <c r="X28" s="67"/>
      <c r="Y28" s="173" t="s">
        <v>139</v>
      </c>
      <c r="Z28" s="173" t="s">
        <v>140</v>
      </c>
      <c r="AA28" s="173"/>
      <c r="AB28" s="173"/>
    </row>
    <row r="29" spans="1:28">
      <c r="A29" s="167"/>
      <c r="B29" s="1" t="s">
        <v>310</v>
      </c>
      <c r="C29" s="19" t="s">
        <v>174</v>
      </c>
      <c r="D29" s="249">
        <v>10000</v>
      </c>
      <c r="E29" s="166">
        <v>1</v>
      </c>
      <c r="F29" s="29">
        <v>16223.15</v>
      </c>
      <c r="G29" s="52">
        <f>ROUND(IF($F$17="USD $", F29*$E$15,F29*$D$15),2)</f>
        <v>23036.87</v>
      </c>
      <c r="H29" s="53">
        <f>ROUND(IF($H$17=$G$17,E29*G29,E29*F29),2)</f>
        <v>23036.87</v>
      </c>
      <c r="I29" s="56"/>
      <c r="J29" s="200">
        <f t="shared" si="0"/>
        <v>1</v>
      </c>
      <c r="K29" s="52">
        <f t="shared" si="3"/>
        <v>12670.28</v>
      </c>
      <c r="L29" s="52">
        <f>ROUND((J29*K29),2)</f>
        <v>12670.28</v>
      </c>
      <c r="M29" s="252" t="s">
        <v>113</v>
      </c>
      <c r="N29" s="30">
        <v>0.45</v>
      </c>
      <c r="O29" s="68"/>
      <c r="P29" s="1"/>
      <c r="Q29" s="29"/>
      <c r="R29" s="54">
        <f t="shared" si="9"/>
        <v>0</v>
      </c>
      <c r="S29" s="77">
        <f t="shared" si="5"/>
        <v>12670.28</v>
      </c>
      <c r="T29" s="77">
        <f t="shared" si="6"/>
        <v>12670.28</v>
      </c>
      <c r="U29" s="55">
        <f t="shared" si="7"/>
        <v>0</v>
      </c>
      <c r="V29" s="55">
        <f t="shared" si="8"/>
        <v>1</v>
      </c>
      <c r="W29" s="42"/>
      <c r="X29" s="67"/>
      <c r="Y29" s="173" t="s">
        <v>143</v>
      </c>
      <c r="Z29" s="173"/>
      <c r="AA29" s="173"/>
      <c r="AB29" s="173"/>
    </row>
    <row r="30" spans="1:28">
      <c r="A30" s="167"/>
      <c r="B30" s="2" t="s">
        <v>311</v>
      </c>
      <c r="C30" s="20" t="s">
        <v>312</v>
      </c>
      <c r="D30" s="250">
        <v>10000</v>
      </c>
      <c r="E30" s="165">
        <v>1</v>
      </c>
      <c r="F30" s="22">
        <v>3475.87</v>
      </c>
      <c r="G30" s="23">
        <f>ROUND(IF($F$17="USD $", F30*$E$15,F30*$D$15),2)</f>
        <v>4935.74</v>
      </c>
      <c r="H30" s="24">
        <f>ROUND(IF($H$17=$G$17,E30*G30,E30*F30),2)</f>
        <v>4935.74</v>
      </c>
      <c r="I30" s="56"/>
      <c r="J30" s="201">
        <f t="shared" si="0"/>
        <v>1</v>
      </c>
      <c r="K30" s="23">
        <f>IFERROR(IF(M30="OEM DISC %",ROUND(IF($K$17=$F$17,F30*(1-N30),G30*(1-N30)),2),IF(M30="MARKUP %",ROUND(R30/J30*(1+N30),2))),0)</f>
        <v>2714.66</v>
      </c>
      <c r="L30" s="23">
        <f t="shared" si="4"/>
        <v>2714.66</v>
      </c>
      <c r="M30" s="22" t="s">
        <v>113</v>
      </c>
      <c r="N30" s="26">
        <v>0.45</v>
      </c>
      <c r="O30" s="68"/>
      <c r="P30" s="3"/>
      <c r="Q30" s="27"/>
      <c r="R30" s="28">
        <f t="shared" si="9"/>
        <v>0</v>
      </c>
      <c r="S30" s="28">
        <f t="shared" si="5"/>
        <v>2714.66</v>
      </c>
      <c r="T30" s="28">
        <f t="shared" si="6"/>
        <v>2714.66</v>
      </c>
      <c r="U30" s="43">
        <f t="shared" si="7"/>
        <v>0</v>
      </c>
      <c r="V30" s="43">
        <f t="shared" si="8"/>
        <v>1</v>
      </c>
      <c r="W30" s="41"/>
      <c r="X30" s="67"/>
      <c r="Y30" s="173"/>
      <c r="Z30" s="173"/>
      <c r="AA30" s="173"/>
      <c r="AB30" s="173"/>
    </row>
    <row r="31" spans="1:28">
      <c r="A31" s="167"/>
      <c r="B31" s="1" t="s">
        <v>313</v>
      </c>
      <c r="C31" s="19" t="s">
        <v>314</v>
      </c>
      <c r="D31" s="249">
        <v>10000</v>
      </c>
      <c r="E31" s="166">
        <v>2</v>
      </c>
      <c r="F31" s="29">
        <v>6869.81</v>
      </c>
      <c r="G31" s="52">
        <f>ROUND(IF($F$17="USD $", F31*$E$15,F31*$D$15),2)</f>
        <v>9755.1299999999992</v>
      </c>
      <c r="H31" s="53">
        <f>ROUND(IF($H$17=$G$17,E31*G31,E31*F31),2)</f>
        <v>19510.259999999998</v>
      </c>
      <c r="I31" s="56"/>
      <c r="J31" s="200">
        <f t="shared" si="0"/>
        <v>2</v>
      </c>
      <c r="K31" s="52">
        <f>IFERROR(IF(M31="OEM DISC %",ROUND(IF($K$17=$F$17,F31*(1-N31),G31*(1-N31)),2),IF(M31="MARKUP %",ROUND(R31/J31*(1+N31),2))),0)</f>
        <v>5365.32</v>
      </c>
      <c r="L31" s="52">
        <f t="shared" si="4"/>
        <v>10730.64</v>
      </c>
      <c r="M31" s="252" t="s">
        <v>113</v>
      </c>
      <c r="N31" s="30">
        <v>0.45</v>
      </c>
      <c r="O31" s="68"/>
      <c r="P31" s="1"/>
      <c r="Q31" s="29"/>
      <c r="R31" s="54">
        <f>ROUND(IF($R$17=$Q$17,Q31,IF($R$17="USD $",Q31*$D$15,Q31*$E$15))*E31,2)</f>
        <v>0</v>
      </c>
      <c r="S31" s="77">
        <f t="shared" si="5"/>
        <v>5365.32</v>
      </c>
      <c r="T31" s="77">
        <f t="shared" si="6"/>
        <v>10730.64</v>
      </c>
      <c r="U31" s="55">
        <f t="shared" si="7"/>
        <v>0</v>
      </c>
      <c r="V31" s="55">
        <f t="shared" si="8"/>
        <v>1</v>
      </c>
      <c r="W31" s="42"/>
      <c r="X31" s="67"/>
      <c r="Y31" s="173" t="s">
        <v>113</v>
      </c>
      <c r="Z31" s="173"/>
      <c r="AA31" s="173"/>
      <c r="AB31" s="173"/>
    </row>
    <row r="32" spans="1:28">
      <c r="A32" s="167"/>
      <c r="B32" s="2" t="s">
        <v>315</v>
      </c>
      <c r="C32" s="20" t="s">
        <v>316</v>
      </c>
      <c r="D32" s="250">
        <v>10000</v>
      </c>
      <c r="E32" s="165">
        <v>1</v>
      </c>
      <c r="F32" s="22">
        <v>3475.87</v>
      </c>
      <c r="G32" s="23">
        <f t="shared" si="1"/>
        <v>4935.74</v>
      </c>
      <c r="H32" s="24">
        <f t="shared" si="2"/>
        <v>4935.74</v>
      </c>
      <c r="I32" s="56"/>
      <c r="J32" s="201">
        <f t="shared" si="0"/>
        <v>1</v>
      </c>
      <c r="K32" s="23">
        <f t="shared" si="3"/>
        <v>2714.66</v>
      </c>
      <c r="L32" s="23">
        <f t="shared" si="4"/>
        <v>2714.66</v>
      </c>
      <c r="M32" s="22" t="s">
        <v>113</v>
      </c>
      <c r="N32" s="26">
        <v>0.45</v>
      </c>
      <c r="O32" s="68"/>
      <c r="P32" s="3"/>
      <c r="Q32" s="27"/>
      <c r="R32" s="28">
        <f t="shared" si="9"/>
        <v>0</v>
      </c>
      <c r="S32" s="28">
        <f t="shared" si="5"/>
        <v>2714.66</v>
      </c>
      <c r="T32" s="28">
        <f t="shared" si="6"/>
        <v>2714.66</v>
      </c>
      <c r="U32" s="43">
        <f t="shared" si="7"/>
        <v>0</v>
      </c>
      <c r="V32" s="43">
        <f t="shared" si="8"/>
        <v>1</v>
      </c>
      <c r="W32" s="41"/>
      <c r="X32" s="67"/>
      <c r="Y32" s="173" t="s">
        <v>148</v>
      </c>
      <c r="Z32" s="173"/>
      <c r="AA32" s="173"/>
      <c r="AB32" s="173"/>
    </row>
    <row r="33" spans="1:28">
      <c r="A33" s="167"/>
      <c r="B33" s="1" t="s">
        <v>317</v>
      </c>
      <c r="C33" s="19" t="s">
        <v>136</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39491.700000000004</v>
      </c>
      <c r="G49" s="191">
        <f>SUM(G18:G48)</f>
        <v>56078.229999999989</v>
      </c>
      <c r="H49" s="192">
        <f>SUM(H18:H48)</f>
        <v>94403.5</v>
      </c>
      <c r="I49" s="193"/>
      <c r="J49" s="194">
        <f>SUM(J18:J48)</f>
        <v>30</v>
      </c>
      <c r="K49" s="191">
        <f>SUM(K18:K48)</f>
        <v>30843.03</v>
      </c>
      <c r="L49" s="192">
        <f>SUM(L18:L48)</f>
        <v>51921.94</v>
      </c>
      <c r="M49" s="192"/>
      <c r="N49" s="192"/>
      <c r="O49" s="195"/>
      <c r="P49" s="188"/>
      <c r="Q49" s="191">
        <f>SUM(Q18:Q48)</f>
        <v>0</v>
      </c>
      <c r="R49" s="191">
        <f>SUM(R18:R48)</f>
        <v>0</v>
      </c>
      <c r="S49" s="192">
        <f>SUM(S18:S48)</f>
        <v>30843.03</v>
      </c>
      <c r="T49" s="192">
        <f>SUM(T18:T48)</f>
        <v>51921.94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72" priority="3" stopIfTrue="1">
      <formula>$U$9&gt;100%</formula>
    </cfRule>
    <cfRule type="expression" dxfId="571" priority="4">
      <formula>$U$9&lt;50%</formula>
    </cfRule>
  </conditionalFormatting>
  <conditionalFormatting sqref="V9:V10">
    <cfRule type="expression" dxfId="570" priority="1">
      <formula>$V$9&lt;50%</formula>
    </cfRule>
    <cfRule type="expression" dxfId="569" priority="2">
      <formula>$V$9&gt;50%</formula>
    </cfRule>
  </conditionalFormatting>
  <dataValidations count="5">
    <dataValidation type="list" allowBlank="1" showInputMessage="1" showErrorMessage="1" sqref="M18:M48" xr:uid="{73FFD4CF-9AA6-45F3-9F7F-44AA8A3FFA6F}">
      <formula1>$Y$31:$Y$32</formula1>
    </dataValidation>
    <dataValidation type="list" showInputMessage="1" showErrorMessage="1" sqref="D18:D48" xr:uid="{6712A18E-1E94-4A5B-BA64-3FA2E40FE313}">
      <formula1>$Z$18:$Z$29</formula1>
    </dataValidation>
    <dataValidation type="list" allowBlank="1" showInputMessage="1" showErrorMessage="1" sqref="I13" xr:uid="{83E2725D-3E3B-4C9B-8149-D15D3C43C160}">
      <formula1>$K$9:$K$9</formula1>
    </dataValidation>
    <dataValidation type="list" allowBlank="1" showInputMessage="1" showErrorMessage="1" sqref="H13" xr:uid="{0C07312B-A0FB-4BC0-915C-0536FCE4CB13}">
      <formula1>$Y$13:$Y$14</formula1>
    </dataValidation>
    <dataValidation type="list" allowBlank="1" showInputMessage="1" showErrorMessage="1" sqref="F17 K17 Q17 Q14" xr:uid="{40E76077-5D61-4340-8A90-B960DCC910BB}">
      <formula1>$Y$11:$Y$12</formula1>
    </dataValidation>
  </dataValidations>
  <printOptions verticalCentered="1"/>
  <pageMargins left="0.2" right="0.2" top="0.25" bottom="0.25" header="0.05" footer="0.05"/>
  <pageSetup scale="3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8BCD-0BBD-457F-BF07-F75B5C00434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318</v>
      </c>
      <c r="G2" s="545"/>
      <c r="H2" s="541" t="s">
        <v>36</v>
      </c>
      <c r="I2" s="542"/>
      <c r="J2" s="543"/>
      <c r="K2" s="48"/>
      <c r="L2" s="526" t="s">
        <v>37</v>
      </c>
      <c r="M2" s="527"/>
      <c r="N2" s="528"/>
      <c r="O2" s="240"/>
      <c r="P2" s="439">
        <f>H49</f>
        <v>94403.5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51921.94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42481.56</v>
      </c>
      <c r="Q4" s="441"/>
      <c r="R4" s="442"/>
      <c r="S4" s="452" t="s">
        <v>49</v>
      </c>
      <c r="T4" s="454"/>
      <c r="U4" s="511"/>
      <c r="V4" s="512"/>
      <c r="W4" s="31"/>
      <c r="X4" s="167"/>
      <c r="Y4" s="175"/>
      <c r="Z4" s="173"/>
      <c r="AA4" s="173"/>
      <c r="AB4" s="173"/>
    </row>
    <row r="5" spans="1:28" ht="15" customHeight="1">
      <c r="A5" s="167"/>
      <c r="B5" s="230" t="s">
        <v>50</v>
      </c>
      <c r="C5" s="19"/>
      <c r="D5" s="535" t="s">
        <v>51</v>
      </c>
      <c r="E5" s="537"/>
      <c r="F5" s="538" t="s">
        <v>301</v>
      </c>
      <c r="G5" s="539"/>
      <c r="H5" s="535" t="s">
        <v>52</v>
      </c>
      <c r="I5" s="536"/>
      <c r="J5" s="537"/>
      <c r="K5" s="46"/>
      <c r="L5" s="532" t="s">
        <v>53</v>
      </c>
      <c r="M5" s="533"/>
      <c r="N5" s="534"/>
      <c r="O5" s="240"/>
      <c r="P5" s="518">
        <f>IFERROR((P2-P3)/P2,"")</f>
        <v>0.44999984110758601</v>
      </c>
      <c r="Q5" s="518"/>
      <c r="R5" s="519"/>
      <c r="S5" s="452" t="s">
        <v>54</v>
      </c>
      <c r="T5" s="454"/>
      <c r="U5" s="511"/>
      <c r="V5" s="512"/>
      <c r="W5" s="31"/>
      <c r="X5" s="167"/>
      <c r="Y5" s="175"/>
      <c r="Z5" s="173"/>
      <c r="AA5" s="173"/>
      <c r="AB5" s="173"/>
    </row>
    <row r="6" spans="1:28" ht="15" customHeight="1">
      <c r="A6" s="167"/>
      <c r="B6" s="230" t="s">
        <v>55</v>
      </c>
      <c r="C6" s="44"/>
      <c r="D6" s="535" t="s">
        <v>56</v>
      </c>
      <c r="E6" s="537"/>
      <c r="F6" s="538" t="s">
        <v>319</v>
      </c>
      <c r="G6" s="539"/>
      <c r="H6" s="535" t="s">
        <v>58</v>
      </c>
      <c r="I6" s="536"/>
      <c r="J6" s="537"/>
      <c r="K6" s="46"/>
      <c r="L6" s="513" t="s">
        <v>59</v>
      </c>
      <c r="M6" s="514"/>
      <c r="N6" s="515"/>
      <c r="O6" s="240"/>
      <c r="P6" s="516">
        <f>T49</f>
        <v>51921.94</v>
      </c>
      <c r="Q6" s="516"/>
      <c r="R6" s="517"/>
      <c r="S6" s="452" t="s">
        <v>60</v>
      </c>
      <c r="T6" s="454"/>
      <c r="U6" s="511"/>
      <c r="V6" s="512"/>
      <c r="W6" s="32"/>
      <c r="X6" s="64"/>
      <c r="Y6" s="65"/>
      <c r="Z6" s="173"/>
      <c r="AA6" s="173"/>
      <c r="AB6" s="173"/>
    </row>
    <row r="7" spans="1:28" ht="15" customHeight="1">
      <c r="A7" s="167"/>
      <c r="B7" s="230" t="s">
        <v>61</v>
      </c>
      <c r="C7" s="45"/>
      <c r="D7" s="535" t="s">
        <v>62</v>
      </c>
      <c r="E7" s="537"/>
      <c r="F7" s="538" t="s">
        <v>320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51921.94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39.299999999999997</v>
      </c>
      <c r="G18" s="23">
        <f>ROUND(IF($F$17="USD $", F18*$E$15,F18*$D$15),2)</f>
        <v>55.81</v>
      </c>
      <c r="H18" s="24">
        <f>ROUND(IF($H$17=$G$17,E18*G18,E18*F18),2)</f>
        <v>111.62</v>
      </c>
      <c r="I18" s="25"/>
      <c r="J18" s="201">
        <f t="shared" ref="J18:J48" si="0">E18</f>
        <v>2</v>
      </c>
      <c r="K18" s="23">
        <f>IFERROR(IF(M18="OEM DISC %",ROUND(IF($K$17=$F$17,F18*(1-N18),G18*(1-N18)),2),IF(M18="MARKUP %",ROUND(R18/J18*(1+N18),2))),0)</f>
        <v>30.7</v>
      </c>
      <c r="L18" s="23">
        <f>ROUND((J18*K18),2)</f>
        <v>61.4</v>
      </c>
      <c r="M18" s="22" t="s">
        <v>113</v>
      </c>
      <c r="N18" s="50">
        <v>0.45</v>
      </c>
      <c r="O18" s="68"/>
      <c r="P18" s="2"/>
      <c r="Q18" s="27"/>
      <c r="R18" s="28">
        <f>ROUND(IF($R$17=$Q$17,Q18,IF($R$17="USD $",Q18*$D$15,Q18*$E$15))*E18,2)</f>
        <v>0</v>
      </c>
      <c r="S18" s="28">
        <f>IFERROR(ROUND(T18/E18,2),0)</f>
        <v>30.7</v>
      </c>
      <c r="T18" s="28">
        <f>ROUND(L18-R18,2)</f>
        <v>61.4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61.09</v>
      </c>
      <c r="G19" s="52">
        <f t="shared" ref="G19:G48" si="1">ROUND(IF($F$17="USD $", F19*$E$15,F19*$D$15),2)</f>
        <v>86.75</v>
      </c>
      <c r="H19" s="53">
        <f t="shared" ref="H19:H48" si="2">ROUND(IF($H$17=$G$17,E19*G19,E19*F19),2)</f>
        <v>86.75</v>
      </c>
      <c r="I19" s="56"/>
      <c r="J19" s="200">
        <f t="shared" si="0"/>
        <v>1</v>
      </c>
      <c r="K19" s="52">
        <f t="shared" ref="K19:K48" si="3">IFERROR(IF(M19="OEM DISC %",ROUND(IF($K$17=$F$17,F19*(1-N19),G19*(1-N19)),2),IF(M19="MARKUP %",ROUND(R19/J19*(1+N19),2))),0)</f>
        <v>47.71</v>
      </c>
      <c r="L19" s="52">
        <f t="shared" ref="L19:L48" si="4">ROUND((J19*K19),2)</f>
        <v>47.71</v>
      </c>
      <c r="M19" s="252" t="s">
        <v>113</v>
      </c>
      <c r="N19" s="30">
        <v>0.45</v>
      </c>
      <c r="O19" s="68"/>
      <c r="P19" s="1"/>
      <c r="Q19" s="29"/>
      <c r="R19" s="54">
        <f>ROUND(IF($R$17=$Q$17,Q19,IF($R$17="USD $",Q19*$D$15,Q19*$E$15))*E19,2)</f>
        <v>0</v>
      </c>
      <c r="S19" s="77">
        <f t="shared" ref="S19:S48" si="5">IFERROR(ROUND(T19/E19,2),0)</f>
        <v>47.71</v>
      </c>
      <c r="T19" s="77">
        <f t="shared" ref="T19:T48" si="6">ROUND(L19-R19,2)</f>
        <v>47.71</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43.42</v>
      </c>
      <c r="G20" s="23">
        <f t="shared" si="1"/>
        <v>61.66</v>
      </c>
      <c r="H20" s="24">
        <f t="shared" si="2"/>
        <v>61.66</v>
      </c>
      <c r="I20" s="56"/>
      <c r="J20" s="201">
        <f t="shared" si="0"/>
        <v>1</v>
      </c>
      <c r="K20" s="23">
        <f t="shared" si="3"/>
        <v>33.909999999999997</v>
      </c>
      <c r="L20" s="23">
        <f t="shared" si="4"/>
        <v>33.909999999999997</v>
      </c>
      <c r="M20" s="22" t="s">
        <v>113</v>
      </c>
      <c r="N20" s="26">
        <v>0.45</v>
      </c>
      <c r="O20" s="68"/>
      <c r="P20" s="3"/>
      <c r="Q20" s="27"/>
      <c r="R20" s="28">
        <f t="shared" ref="R20:R48" si="9">ROUND(IF($R$17=$Q$17,Q20,IF($R$17="USD $",Q20*$D$15,Q20*$E$15))*E20,2)</f>
        <v>0</v>
      </c>
      <c r="S20" s="28">
        <f t="shared" si="5"/>
        <v>33.909999999999997</v>
      </c>
      <c r="T20" s="28">
        <f t="shared" si="6"/>
        <v>33.909999999999997</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305</v>
      </c>
      <c r="C23" s="19" t="s">
        <v>126</v>
      </c>
      <c r="D23" s="249">
        <v>500</v>
      </c>
      <c r="E23" s="166">
        <v>2</v>
      </c>
      <c r="F23" s="29">
        <v>290.79000000000002</v>
      </c>
      <c r="G23" s="52">
        <f t="shared" si="1"/>
        <v>412.92</v>
      </c>
      <c r="H23" s="53">
        <f t="shared" si="2"/>
        <v>825.84</v>
      </c>
      <c r="I23" s="56"/>
      <c r="J23" s="200">
        <f t="shared" si="0"/>
        <v>2</v>
      </c>
      <c r="K23" s="52">
        <f t="shared" si="3"/>
        <v>227.11</v>
      </c>
      <c r="L23" s="52">
        <f t="shared" si="4"/>
        <v>454.22</v>
      </c>
      <c r="M23" s="252" t="s">
        <v>113</v>
      </c>
      <c r="N23" s="30">
        <v>0.45</v>
      </c>
      <c r="O23" s="68"/>
      <c r="P23" s="1"/>
      <c r="Q23" s="29"/>
      <c r="R23" s="54">
        <f t="shared" si="9"/>
        <v>0</v>
      </c>
      <c r="S23" s="77">
        <f t="shared" si="5"/>
        <v>227.11</v>
      </c>
      <c r="T23" s="77">
        <f t="shared" si="6"/>
        <v>454.22</v>
      </c>
      <c r="U23" s="55">
        <f t="shared" si="7"/>
        <v>0</v>
      </c>
      <c r="V23" s="55">
        <f t="shared" si="8"/>
        <v>1</v>
      </c>
      <c r="W23" s="42"/>
      <c r="X23" s="67"/>
      <c r="Y23" s="173" t="s">
        <v>127</v>
      </c>
      <c r="Z23" s="173">
        <v>2000</v>
      </c>
      <c r="AA23" s="173"/>
      <c r="AB23" s="173"/>
    </row>
    <row r="24" spans="1:28">
      <c r="A24" s="167"/>
      <c r="B24" s="2" t="s">
        <v>306</v>
      </c>
      <c r="C24" s="20" t="s">
        <v>129</v>
      </c>
      <c r="D24" s="250">
        <v>250</v>
      </c>
      <c r="E24" s="165">
        <v>2</v>
      </c>
      <c r="F24" s="22">
        <v>78.510000000000005</v>
      </c>
      <c r="G24" s="23">
        <f t="shared" si="1"/>
        <v>111.48</v>
      </c>
      <c r="H24" s="24">
        <f t="shared" si="2"/>
        <v>222.96</v>
      </c>
      <c r="I24" s="56"/>
      <c r="J24" s="201">
        <f t="shared" si="0"/>
        <v>2</v>
      </c>
      <c r="K24" s="23">
        <f t="shared" si="3"/>
        <v>61.31</v>
      </c>
      <c r="L24" s="23">
        <f t="shared" si="4"/>
        <v>122.62</v>
      </c>
      <c r="M24" s="22" t="s">
        <v>113</v>
      </c>
      <c r="N24" s="26">
        <v>0.45</v>
      </c>
      <c r="O24" s="68"/>
      <c r="P24" s="3"/>
      <c r="Q24" s="27"/>
      <c r="R24" s="28">
        <f t="shared" si="9"/>
        <v>0</v>
      </c>
      <c r="S24" s="28">
        <f t="shared" si="5"/>
        <v>61.31</v>
      </c>
      <c r="T24" s="28">
        <f t="shared" si="6"/>
        <v>122.62</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141</v>
      </c>
      <c r="C26" s="20" t="s">
        <v>142</v>
      </c>
      <c r="D26" s="250" t="s">
        <v>140</v>
      </c>
      <c r="E26" s="165">
        <v>2</v>
      </c>
      <c r="F26" s="22">
        <v>347.81</v>
      </c>
      <c r="G26" s="23">
        <f t="shared" si="1"/>
        <v>493.89</v>
      </c>
      <c r="H26" s="24">
        <f t="shared" si="2"/>
        <v>987.78</v>
      </c>
      <c r="I26" s="56"/>
      <c r="J26" s="201">
        <f t="shared" si="0"/>
        <v>2</v>
      </c>
      <c r="K26" s="23">
        <f t="shared" si="3"/>
        <v>271.64</v>
      </c>
      <c r="L26" s="23">
        <f t="shared" si="4"/>
        <v>543.28</v>
      </c>
      <c r="M26" s="22" t="s">
        <v>113</v>
      </c>
      <c r="N26" s="26">
        <v>0.45</v>
      </c>
      <c r="O26" s="68"/>
      <c r="P26" s="3"/>
      <c r="Q26" s="27"/>
      <c r="R26" s="28">
        <f t="shared" si="9"/>
        <v>0</v>
      </c>
      <c r="S26" s="28">
        <f t="shared" si="5"/>
        <v>271.64</v>
      </c>
      <c r="T26" s="28">
        <f t="shared" si="6"/>
        <v>543.28</v>
      </c>
      <c r="U26" s="43">
        <f t="shared" si="7"/>
        <v>0</v>
      </c>
      <c r="V26" s="43">
        <f t="shared" si="8"/>
        <v>1</v>
      </c>
      <c r="W26" s="41"/>
      <c r="X26" s="67"/>
      <c r="Y26" s="173" t="s">
        <v>134</v>
      </c>
      <c r="Z26" s="173">
        <v>8000</v>
      </c>
      <c r="AA26" s="173"/>
      <c r="AB26" s="173"/>
    </row>
    <row r="27" spans="1:28">
      <c r="A27" s="167"/>
      <c r="B27" s="1" t="s">
        <v>307</v>
      </c>
      <c r="C27" s="19" t="s">
        <v>145</v>
      </c>
      <c r="D27" s="249">
        <v>6000</v>
      </c>
      <c r="E27" s="166">
        <v>2</v>
      </c>
      <c r="F27" s="29">
        <v>7508.35</v>
      </c>
      <c r="G27" s="52">
        <f t="shared" si="1"/>
        <v>10661.86</v>
      </c>
      <c r="H27" s="53">
        <f t="shared" si="2"/>
        <v>21323.72</v>
      </c>
      <c r="I27" s="56"/>
      <c r="J27" s="200">
        <f t="shared" si="0"/>
        <v>2</v>
      </c>
      <c r="K27" s="52">
        <f t="shared" si="3"/>
        <v>5864.02</v>
      </c>
      <c r="L27" s="52">
        <f t="shared" si="4"/>
        <v>11728.04</v>
      </c>
      <c r="M27" s="252" t="s">
        <v>113</v>
      </c>
      <c r="N27" s="30">
        <v>0.45</v>
      </c>
      <c r="O27" s="68"/>
      <c r="P27" s="1"/>
      <c r="Q27" s="29"/>
      <c r="R27" s="54">
        <f t="shared" si="9"/>
        <v>0</v>
      </c>
      <c r="S27" s="77">
        <f t="shared" si="5"/>
        <v>5864.02</v>
      </c>
      <c r="T27" s="77">
        <f t="shared" si="6"/>
        <v>11728.04</v>
      </c>
      <c r="U27" s="55">
        <f t="shared" si="7"/>
        <v>0</v>
      </c>
      <c r="V27" s="55">
        <f t="shared" si="8"/>
        <v>1</v>
      </c>
      <c r="W27" s="42"/>
      <c r="X27" s="67"/>
      <c r="Y27" s="173" t="s">
        <v>137</v>
      </c>
      <c r="Z27" s="185">
        <v>10000</v>
      </c>
      <c r="AA27" s="173"/>
      <c r="AB27" s="173"/>
    </row>
    <row r="28" spans="1:28">
      <c r="A28" s="167"/>
      <c r="B28" s="2" t="s">
        <v>308</v>
      </c>
      <c r="C28" s="20" t="s">
        <v>309</v>
      </c>
      <c r="D28" s="250">
        <v>6000</v>
      </c>
      <c r="E28" s="165">
        <v>12</v>
      </c>
      <c r="F28" s="22">
        <v>1077.73</v>
      </c>
      <c r="G28" s="23">
        <f t="shared" si="1"/>
        <v>1530.38</v>
      </c>
      <c r="H28" s="24">
        <f t="shared" si="2"/>
        <v>18364.560000000001</v>
      </c>
      <c r="I28" s="56"/>
      <c r="J28" s="201">
        <f t="shared" si="0"/>
        <v>12</v>
      </c>
      <c r="K28" s="23">
        <f t="shared" si="3"/>
        <v>841.71</v>
      </c>
      <c r="L28" s="23">
        <f t="shared" si="4"/>
        <v>10100.52</v>
      </c>
      <c r="M28" s="22" t="s">
        <v>113</v>
      </c>
      <c r="N28" s="26">
        <v>0.45</v>
      </c>
      <c r="O28" s="68"/>
      <c r="P28" s="3"/>
      <c r="Q28" s="27"/>
      <c r="R28" s="28">
        <f t="shared" si="9"/>
        <v>0</v>
      </c>
      <c r="S28" s="28">
        <f t="shared" si="5"/>
        <v>841.71</v>
      </c>
      <c r="T28" s="28">
        <f t="shared" si="6"/>
        <v>10100.52</v>
      </c>
      <c r="U28" s="43">
        <f t="shared" si="7"/>
        <v>0</v>
      </c>
      <c r="V28" s="43">
        <f t="shared" si="8"/>
        <v>1</v>
      </c>
      <c r="W28" s="41"/>
      <c r="X28" s="67"/>
      <c r="Y28" s="173" t="s">
        <v>139</v>
      </c>
      <c r="Z28" s="173" t="s">
        <v>140</v>
      </c>
      <c r="AA28" s="173"/>
      <c r="AB28" s="173"/>
    </row>
    <row r="29" spans="1:28">
      <c r="A29" s="167"/>
      <c r="B29" s="1" t="s">
        <v>310</v>
      </c>
      <c r="C29" s="19" t="s">
        <v>174</v>
      </c>
      <c r="D29" s="249">
        <v>10000</v>
      </c>
      <c r="E29" s="166">
        <v>1</v>
      </c>
      <c r="F29" s="29">
        <v>16223.15</v>
      </c>
      <c r="G29" s="52">
        <f>ROUND(IF($F$17="USD $", F29*$E$15,F29*$D$15),2)</f>
        <v>23036.87</v>
      </c>
      <c r="H29" s="53">
        <f>ROUND(IF($H$17=$G$17,E29*G29,E29*F29),2)</f>
        <v>23036.87</v>
      </c>
      <c r="I29" s="56"/>
      <c r="J29" s="200">
        <f t="shared" si="0"/>
        <v>1</v>
      </c>
      <c r="K29" s="52">
        <f t="shared" si="3"/>
        <v>12670.28</v>
      </c>
      <c r="L29" s="52">
        <f>ROUND((J29*K29),2)</f>
        <v>12670.28</v>
      </c>
      <c r="M29" s="252" t="s">
        <v>113</v>
      </c>
      <c r="N29" s="30">
        <v>0.45</v>
      </c>
      <c r="O29" s="68"/>
      <c r="P29" s="1"/>
      <c r="Q29" s="29"/>
      <c r="R29" s="54">
        <f t="shared" si="9"/>
        <v>0</v>
      </c>
      <c r="S29" s="77">
        <f t="shared" si="5"/>
        <v>12670.28</v>
      </c>
      <c r="T29" s="77">
        <f t="shared" si="6"/>
        <v>12670.28</v>
      </c>
      <c r="U29" s="55">
        <f t="shared" si="7"/>
        <v>0</v>
      </c>
      <c r="V29" s="55">
        <f t="shared" si="8"/>
        <v>1</v>
      </c>
      <c r="W29" s="42"/>
      <c r="X29" s="67"/>
      <c r="Y29" s="173" t="s">
        <v>143</v>
      </c>
      <c r="Z29" s="173"/>
      <c r="AA29" s="173"/>
      <c r="AB29" s="173"/>
    </row>
    <row r="30" spans="1:28">
      <c r="A30" s="167"/>
      <c r="B30" s="2" t="s">
        <v>311</v>
      </c>
      <c r="C30" s="20" t="s">
        <v>312</v>
      </c>
      <c r="D30" s="250">
        <v>10000</v>
      </c>
      <c r="E30" s="165">
        <v>1</v>
      </c>
      <c r="F30" s="22">
        <v>3475.87</v>
      </c>
      <c r="G30" s="23">
        <f>ROUND(IF($F$17="USD $", F30*$E$15,F30*$D$15),2)</f>
        <v>4935.74</v>
      </c>
      <c r="H30" s="24">
        <f>ROUND(IF($H$17=$G$17,E30*G30,E30*F30),2)</f>
        <v>4935.74</v>
      </c>
      <c r="I30" s="56"/>
      <c r="J30" s="201">
        <f t="shared" si="0"/>
        <v>1</v>
      </c>
      <c r="K30" s="23">
        <f>IFERROR(IF(M30="OEM DISC %",ROUND(IF($K$17=$F$17,F30*(1-N30),G30*(1-N30)),2),IF(M30="MARKUP %",ROUND(R30/J30*(1+N30),2))),0)</f>
        <v>2714.66</v>
      </c>
      <c r="L30" s="23">
        <f t="shared" si="4"/>
        <v>2714.66</v>
      </c>
      <c r="M30" s="22" t="s">
        <v>113</v>
      </c>
      <c r="N30" s="26">
        <v>0.45</v>
      </c>
      <c r="O30" s="68"/>
      <c r="P30" s="3"/>
      <c r="Q30" s="27"/>
      <c r="R30" s="28">
        <f t="shared" si="9"/>
        <v>0</v>
      </c>
      <c r="S30" s="28">
        <f t="shared" si="5"/>
        <v>2714.66</v>
      </c>
      <c r="T30" s="28">
        <f t="shared" si="6"/>
        <v>2714.66</v>
      </c>
      <c r="U30" s="43">
        <f t="shared" si="7"/>
        <v>0</v>
      </c>
      <c r="V30" s="43">
        <f t="shared" si="8"/>
        <v>1</v>
      </c>
      <c r="W30" s="41"/>
      <c r="X30" s="67"/>
      <c r="Y30" s="173"/>
      <c r="Z30" s="173"/>
      <c r="AA30" s="173"/>
      <c r="AB30" s="173"/>
    </row>
    <row r="31" spans="1:28">
      <c r="A31" s="167"/>
      <c r="B31" s="1" t="s">
        <v>313</v>
      </c>
      <c r="C31" s="19" t="s">
        <v>314</v>
      </c>
      <c r="D31" s="249">
        <v>10000</v>
      </c>
      <c r="E31" s="166">
        <v>2</v>
      </c>
      <c r="F31" s="29">
        <v>6869.81</v>
      </c>
      <c r="G31" s="52">
        <f>ROUND(IF($F$17="USD $", F31*$E$15,F31*$D$15),2)</f>
        <v>9755.1299999999992</v>
      </c>
      <c r="H31" s="53">
        <f>ROUND(IF($H$17=$G$17,E31*G31,E31*F31),2)</f>
        <v>19510.259999999998</v>
      </c>
      <c r="I31" s="56"/>
      <c r="J31" s="200">
        <f t="shared" si="0"/>
        <v>2</v>
      </c>
      <c r="K31" s="52">
        <f>IFERROR(IF(M31="OEM DISC %",ROUND(IF($K$17=$F$17,F31*(1-N31),G31*(1-N31)),2),IF(M31="MARKUP %",ROUND(R31/J31*(1+N31),2))),0)</f>
        <v>5365.32</v>
      </c>
      <c r="L31" s="52">
        <f t="shared" si="4"/>
        <v>10730.64</v>
      </c>
      <c r="M31" s="252" t="s">
        <v>113</v>
      </c>
      <c r="N31" s="30">
        <v>0.45</v>
      </c>
      <c r="O31" s="68"/>
      <c r="P31" s="1"/>
      <c r="Q31" s="29"/>
      <c r="R31" s="54">
        <f>ROUND(IF($R$17=$Q$17,Q31,IF($R$17="USD $",Q31*$D$15,Q31*$E$15))*E31,2)</f>
        <v>0</v>
      </c>
      <c r="S31" s="77">
        <f t="shared" si="5"/>
        <v>5365.32</v>
      </c>
      <c r="T31" s="77">
        <f t="shared" si="6"/>
        <v>10730.64</v>
      </c>
      <c r="U31" s="55">
        <f t="shared" si="7"/>
        <v>0</v>
      </c>
      <c r="V31" s="55">
        <f t="shared" si="8"/>
        <v>1</v>
      </c>
      <c r="W31" s="42"/>
      <c r="X31" s="67"/>
      <c r="Y31" s="173" t="s">
        <v>113</v>
      </c>
      <c r="Z31" s="173"/>
      <c r="AA31" s="173"/>
      <c r="AB31" s="173"/>
    </row>
    <row r="32" spans="1:28">
      <c r="A32" s="167"/>
      <c r="B32" s="2" t="s">
        <v>315</v>
      </c>
      <c r="C32" s="20" t="s">
        <v>316</v>
      </c>
      <c r="D32" s="250">
        <v>10000</v>
      </c>
      <c r="E32" s="165">
        <v>1</v>
      </c>
      <c r="F32" s="22">
        <v>3475.87</v>
      </c>
      <c r="G32" s="23">
        <f t="shared" si="1"/>
        <v>4935.74</v>
      </c>
      <c r="H32" s="24">
        <f t="shared" si="2"/>
        <v>4935.74</v>
      </c>
      <c r="I32" s="56"/>
      <c r="J32" s="201">
        <f t="shared" si="0"/>
        <v>1</v>
      </c>
      <c r="K32" s="23">
        <f t="shared" si="3"/>
        <v>2714.66</v>
      </c>
      <c r="L32" s="23">
        <f t="shared" si="4"/>
        <v>2714.66</v>
      </c>
      <c r="M32" s="22" t="s">
        <v>113</v>
      </c>
      <c r="N32" s="26">
        <v>0.45</v>
      </c>
      <c r="O32" s="68"/>
      <c r="P32" s="3"/>
      <c r="Q32" s="27"/>
      <c r="R32" s="28">
        <f t="shared" si="9"/>
        <v>0</v>
      </c>
      <c r="S32" s="28">
        <f t="shared" si="5"/>
        <v>2714.66</v>
      </c>
      <c r="T32" s="28">
        <f t="shared" si="6"/>
        <v>2714.66</v>
      </c>
      <c r="U32" s="43">
        <f t="shared" si="7"/>
        <v>0</v>
      </c>
      <c r="V32" s="43">
        <f t="shared" si="8"/>
        <v>1</v>
      </c>
      <c r="W32" s="41"/>
      <c r="X32" s="67"/>
      <c r="Y32" s="173" t="s">
        <v>148</v>
      </c>
      <c r="Z32" s="173"/>
      <c r="AA32" s="173"/>
      <c r="AB32" s="173"/>
    </row>
    <row r="33" spans="1:28">
      <c r="A33" s="167"/>
      <c r="B33" s="1" t="s">
        <v>317</v>
      </c>
      <c r="C33" s="19" t="s">
        <v>136</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39491.700000000004</v>
      </c>
      <c r="G49" s="191">
        <f>SUM(G18:G48)</f>
        <v>56078.229999999989</v>
      </c>
      <c r="H49" s="192">
        <f>SUM(H18:H48)</f>
        <v>94403.5</v>
      </c>
      <c r="I49" s="193"/>
      <c r="J49" s="194">
        <f>SUM(J18:J48)</f>
        <v>30</v>
      </c>
      <c r="K49" s="191">
        <f>SUM(K18:K48)</f>
        <v>30843.03</v>
      </c>
      <c r="L49" s="192">
        <f>SUM(L18:L48)</f>
        <v>51921.94</v>
      </c>
      <c r="M49" s="192"/>
      <c r="N49" s="192"/>
      <c r="O49" s="195"/>
      <c r="P49" s="188"/>
      <c r="Q49" s="191">
        <f>SUM(Q18:Q48)</f>
        <v>0</v>
      </c>
      <c r="R49" s="191">
        <f>SUM(R18:R48)</f>
        <v>0</v>
      </c>
      <c r="S49" s="192">
        <f>SUM(S18:S48)</f>
        <v>30843.03</v>
      </c>
      <c r="T49" s="192">
        <f>SUM(T18:T48)</f>
        <v>51921.94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8" priority="3" stopIfTrue="1">
      <formula>$U$9&gt;100%</formula>
    </cfRule>
    <cfRule type="expression" dxfId="567" priority="4">
      <formula>$U$9&lt;50%</formula>
    </cfRule>
  </conditionalFormatting>
  <conditionalFormatting sqref="V9:V10">
    <cfRule type="expression" dxfId="566" priority="1">
      <formula>$V$9&lt;50%</formula>
    </cfRule>
    <cfRule type="expression" dxfId="565" priority="2">
      <formula>$V$9&gt;50%</formula>
    </cfRule>
  </conditionalFormatting>
  <dataValidations count="5">
    <dataValidation type="list" allowBlank="1" showInputMessage="1" showErrorMessage="1" sqref="F17 K17 Q17 Q14" xr:uid="{932AFD1E-5164-41B7-BBC7-C241A56D75C7}">
      <formula1>$Y$11:$Y$12</formula1>
    </dataValidation>
    <dataValidation type="list" allowBlank="1" showInputMessage="1" showErrorMessage="1" sqref="H13" xr:uid="{3AA566F7-4232-4024-AB7F-3327C2B4431F}">
      <formula1>$Y$13:$Y$14</formula1>
    </dataValidation>
    <dataValidation type="list" allowBlank="1" showInputMessage="1" showErrorMessage="1" sqref="I13" xr:uid="{B41A0562-D16B-4444-9A9F-D7238BC13777}">
      <formula1>$K$9:$K$9</formula1>
    </dataValidation>
    <dataValidation type="list" showInputMessage="1" showErrorMessage="1" sqref="D18:D48" xr:uid="{D76DCB52-576B-4AB2-8DE6-D526D2AB7B00}">
      <formula1>$Z$18:$Z$29</formula1>
    </dataValidation>
    <dataValidation type="list" allowBlank="1" showInputMessage="1" showErrorMessage="1" sqref="M18:M48" xr:uid="{3432D7C6-D796-485B-9731-A5D53B4D3286}">
      <formula1>$Y$31:$Y$32</formula1>
    </dataValidation>
  </dataValidations>
  <printOptions verticalCentered="1"/>
  <pageMargins left="0.2" right="0.2" top="0.25" bottom="0.25" header="0.05" footer="0.05"/>
  <pageSetup scale="3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95F1-B145-45BB-A0DE-8FA463D96C5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321</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38" t="s">
        <v>323</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324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4" priority="3" stopIfTrue="1">
      <formula>$U$9&gt;100%</formula>
    </cfRule>
    <cfRule type="expression" dxfId="563" priority="4">
      <formula>$U$9&lt;50%</formula>
    </cfRule>
  </conditionalFormatting>
  <conditionalFormatting sqref="V9:V10">
    <cfRule type="expression" dxfId="562" priority="1">
      <formula>$V$9&lt;50%</formula>
    </cfRule>
    <cfRule type="expression" dxfId="561" priority="2">
      <formula>$V$9&gt;50%</formula>
    </cfRule>
  </conditionalFormatting>
  <dataValidations count="5">
    <dataValidation type="list" allowBlank="1" showInputMessage="1" showErrorMessage="1" sqref="F17 K17 Q17 Q14" xr:uid="{2B358816-1935-46F2-B2D4-598B8F91AF00}">
      <formula1>$Y$11:$Y$12</formula1>
    </dataValidation>
    <dataValidation type="list" allowBlank="1" showInputMessage="1" showErrorMessage="1" sqref="H13" xr:uid="{1DDF1E3D-9493-4AA6-8A48-19B2786A8687}">
      <formula1>$Y$13:$Y$14</formula1>
    </dataValidation>
    <dataValidation type="list" allowBlank="1" showInputMessage="1" showErrorMessage="1" sqref="I13" xr:uid="{664CF680-74D8-4D5B-8837-F24187E83E35}">
      <formula1>$K$9:$K$9</formula1>
    </dataValidation>
    <dataValidation type="list" showInputMessage="1" showErrorMessage="1" sqref="D18:D48" xr:uid="{9A9AED25-919F-471C-8249-62ACAB1EDC0E}">
      <formula1>$Z$18:$Z$29</formula1>
    </dataValidation>
    <dataValidation type="list" allowBlank="1" showInputMessage="1" showErrorMessage="1" sqref="M18:M48" xr:uid="{C2D7F8B7-9881-4B78-B14D-17E87E72649F}">
      <formula1>$Y$31:$Y$32</formula1>
    </dataValidation>
  </dataValidations>
  <printOptions verticalCentered="1"/>
  <pageMargins left="0.2" right="0.2" top="0.25" bottom="0.25" header="0.05" footer="0.05"/>
  <pageSetup scale="3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89280-119B-49F3-99B5-BD0E2DFF37D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334</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67" t="s">
        <v>335</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67" t="s">
        <v>336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0" priority="3" stopIfTrue="1">
      <formula>$U$9&gt;100%</formula>
    </cfRule>
    <cfRule type="expression" dxfId="559" priority="4">
      <formula>$U$9&lt;50%</formula>
    </cfRule>
  </conditionalFormatting>
  <conditionalFormatting sqref="V9:V10">
    <cfRule type="expression" dxfId="558" priority="1">
      <formula>$V$9&lt;50%</formula>
    </cfRule>
    <cfRule type="expression" dxfId="557" priority="2">
      <formula>$V$9&gt;50%</formula>
    </cfRule>
  </conditionalFormatting>
  <dataValidations count="5">
    <dataValidation type="list" allowBlank="1" showInputMessage="1" showErrorMessage="1" sqref="M18:M48" xr:uid="{F0FC8A69-FD51-41A4-96A2-E57120B11264}">
      <formula1>$Y$31:$Y$32</formula1>
    </dataValidation>
    <dataValidation type="list" showInputMessage="1" showErrorMessage="1" sqref="D18:D48" xr:uid="{F3433DB7-A1B6-4DE6-8E39-ED83EFC8700B}">
      <formula1>$Z$18:$Z$29</formula1>
    </dataValidation>
    <dataValidation type="list" allowBlank="1" showInputMessage="1" showErrorMessage="1" sqref="I13" xr:uid="{372CC7F9-C284-4076-9016-4F6DF4206357}">
      <formula1>$K$9:$K$9</formula1>
    </dataValidation>
    <dataValidation type="list" allowBlank="1" showInputMessage="1" showErrorMessage="1" sqref="H13" xr:uid="{B18B561C-A658-47FD-8A8E-44404084DCF2}">
      <formula1>$Y$13:$Y$14</formula1>
    </dataValidation>
    <dataValidation type="list" allowBlank="1" showInputMessage="1" showErrorMessage="1" sqref="F17 K17 Q17 Q14" xr:uid="{2A3BE011-9089-40DB-A13A-3B5064554A7E}">
      <formula1>$Y$11:$Y$12</formula1>
    </dataValidation>
  </dataValidations>
  <printOptions verticalCentered="1"/>
  <pageMargins left="0.2" right="0.2" top="0.25" bottom="0.25" header="0.05" footer="0.05"/>
  <pageSetup scale="39"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2629-9AFD-4937-961F-D8599287C87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337</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67" t="s">
        <v>338</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339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56" priority="3" stopIfTrue="1">
      <formula>$U$9&gt;100%</formula>
    </cfRule>
    <cfRule type="expression" dxfId="555" priority="4">
      <formula>$U$9&lt;50%</formula>
    </cfRule>
  </conditionalFormatting>
  <conditionalFormatting sqref="V9:V10">
    <cfRule type="expression" dxfId="554" priority="1">
      <formula>$V$9&lt;50%</formula>
    </cfRule>
    <cfRule type="expression" dxfId="553" priority="2">
      <formula>$V$9&gt;50%</formula>
    </cfRule>
  </conditionalFormatting>
  <dataValidations count="5">
    <dataValidation type="list" allowBlank="1" showInputMessage="1" showErrorMessage="1" sqref="M18:M48" xr:uid="{67D7BBCA-C5C9-4004-86ED-3DB52E0581B1}">
      <formula1>$Y$31:$Y$32</formula1>
    </dataValidation>
    <dataValidation type="list" showInputMessage="1" showErrorMessage="1" sqref="D18:D48" xr:uid="{668AC22B-9AF2-4E2A-94B6-158D61B0A8A3}">
      <formula1>$Z$18:$Z$29</formula1>
    </dataValidation>
    <dataValidation type="list" allowBlank="1" showInputMessage="1" showErrorMessage="1" sqref="I13" xr:uid="{882993C8-E518-4563-85D8-70A1E04DD044}">
      <formula1>$K$9:$K$9</formula1>
    </dataValidation>
    <dataValidation type="list" allowBlank="1" showInputMessage="1" showErrorMessage="1" sqref="H13" xr:uid="{652C037F-5540-4A5D-8B55-C16073C36764}">
      <formula1>$Y$13:$Y$14</formula1>
    </dataValidation>
    <dataValidation type="list" allowBlank="1" showInputMessage="1" showErrorMessage="1" sqref="F17 K17 Q17 Q14" xr:uid="{78A0D454-3845-46DB-84DF-C1C915084A63}">
      <formula1>$Y$11:$Y$12</formula1>
    </dataValidation>
  </dataValidations>
  <printOptions verticalCentered="1"/>
  <pageMargins left="0.2" right="0.2" top="0.25" bottom="0.25" header="0.05" footer="0.05"/>
  <pageSetup scale="39"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73CE-5E89-4C11-B2B6-6C67216A028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340</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38" t="s">
        <v>341</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342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52" priority="3" stopIfTrue="1">
      <formula>$U$9&gt;100%</formula>
    </cfRule>
    <cfRule type="expression" dxfId="551" priority="4">
      <formula>$U$9&lt;50%</formula>
    </cfRule>
  </conditionalFormatting>
  <conditionalFormatting sqref="V9:V10">
    <cfRule type="expression" dxfId="550" priority="1">
      <formula>$V$9&lt;50%</formula>
    </cfRule>
    <cfRule type="expression" dxfId="549" priority="2">
      <formula>$V$9&gt;50%</formula>
    </cfRule>
  </conditionalFormatting>
  <dataValidations count="5">
    <dataValidation type="list" allowBlank="1" showInputMessage="1" showErrorMessage="1" sqref="F17 K17 Q17 Q14" xr:uid="{46C37D19-1291-4D7B-A89C-C36C6DD64248}">
      <formula1>$Y$11:$Y$12</formula1>
    </dataValidation>
    <dataValidation type="list" allowBlank="1" showInputMessage="1" showErrorMessage="1" sqref="H13" xr:uid="{09EAB9B8-46E3-49A4-912A-7D3A57738756}">
      <formula1>$Y$13:$Y$14</formula1>
    </dataValidation>
    <dataValidation type="list" allowBlank="1" showInputMessage="1" showErrorMessage="1" sqref="I13" xr:uid="{F544C052-FFCD-4595-A8D6-E820D648F0E8}">
      <formula1>$K$9:$K$9</formula1>
    </dataValidation>
    <dataValidation type="list" showInputMessage="1" showErrorMessage="1" sqref="D18:D48" xr:uid="{845C38A6-D45C-4835-90E5-055C227FC461}">
      <formula1>$Z$18:$Z$29</formula1>
    </dataValidation>
    <dataValidation type="list" allowBlank="1" showInputMessage="1" showErrorMessage="1" sqref="M18:M48" xr:uid="{CC581382-E104-41AD-8EB5-AA850E31452D}">
      <formula1>$Y$31:$Y$32</formula1>
    </dataValidation>
  </dataValidations>
  <printOptions verticalCentered="1"/>
  <pageMargins left="0.2" right="0.2" top="0.25" bottom="0.25" header="0.05" footer="0.05"/>
  <pageSetup scale="39"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E5E1-C798-48E7-81F7-4B6C95BE4A3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343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344</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345</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8" priority="3" stopIfTrue="1">
      <formula>$U$9&gt;100%</formula>
    </cfRule>
    <cfRule type="expression" dxfId="547" priority="4">
      <formula>$U$9&lt;50%</formula>
    </cfRule>
  </conditionalFormatting>
  <conditionalFormatting sqref="V9:V10">
    <cfRule type="expression" dxfId="546" priority="1">
      <formula>$V$9&lt;50%</formula>
    </cfRule>
    <cfRule type="expression" dxfId="545" priority="2">
      <formula>$V$9&gt;50%</formula>
    </cfRule>
  </conditionalFormatting>
  <dataValidations count="5">
    <dataValidation type="list" allowBlank="1" showInputMessage="1" showErrorMessage="1" sqref="M18:M48" xr:uid="{6B1B89E1-FB9E-46BA-87A8-30F565CA0698}">
      <formula1>$Y$31:$Y$32</formula1>
    </dataValidation>
    <dataValidation type="list" showInputMessage="1" showErrorMessage="1" sqref="D18:D48" xr:uid="{C4F16B5D-4B8E-4847-AA1A-D8B1BD113AB7}">
      <formula1>$Z$18:$Z$29</formula1>
    </dataValidation>
    <dataValidation type="list" allowBlank="1" showInputMessage="1" showErrorMessage="1" sqref="I13" xr:uid="{13BB0769-6900-4A65-A5A3-91AF56C61A0A}">
      <formula1>$K$9:$K$9</formula1>
    </dataValidation>
    <dataValidation type="list" allowBlank="1" showInputMessage="1" showErrorMessage="1" sqref="H13" xr:uid="{47C8A793-E46C-4CB9-8153-56F93AB19569}">
      <formula1>$Y$13:$Y$14</formula1>
    </dataValidation>
    <dataValidation type="list" allowBlank="1" showInputMessage="1" showErrorMessage="1" sqref="F17 K17 Q17 Q14" xr:uid="{8DC5F320-9F53-44EF-9B0C-493B5BE525E4}">
      <formula1>$Y$11:$Y$12</formula1>
    </dataValidation>
  </dataValidations>
  <printOptions verticalCentered="1"/>
  <pageMargins left="0.2" right="0.2" top="0.25" bottom="0.25" header="0.05" footer="0.05"/>
  <pageSetup scale="3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196B-9F48-4CDD-80C1-34DA430FA28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353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344</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354</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4" priority="3" stopIfTrue="1">
      <formula>$U$9&gt;100%</formula>
    </cfRule>
    <cfRule type="expression" dxfId="543" priority="4">
      <formula>$U$9&lt;50%</formula>
    </cfRule>
  </conditionalFormatting>
  <conditionalFormatting sqref="V9:V10">
    <cfRule type="expression" dxfId="542" priority="1">
      <formula>$V$9&lt;50%</formula>
    </cfRule>
    <cfRule type="expression" dxfId="541" priority="2">
      <formula>$V$9&gt;50%</formula>
    </cfRule>
  </conditionalFormatting>
  <dataValidations count="5">
    <dataValidation type="list" allowBlank="1" showInputMessage="1" showErrorMessage="1" sqref="F17 K17 Q17 Q14" xr:uid="{95144696-05B7-470E-B71E-1A3E49526502}">
      <formula1>$Y$11:$Y$12</formula1>
    </dataValidation>
    <dataValidation type="list" allowBlank="1" showInputMessage="1" showErrorMessage="1" sqref="H13" xr:uid="{94E88925-8289-4FFD-AA9F-3AF09244047D}">
      <formula1>$Y$13:$Y$14</formula1>
    </dataValidation>
    <dataValidation type="list" allowBlank="1" showInputMessage="1" showErrorMessage="1" sqref="I13" xr:uid="{77B7FBD6-491E-47D0-83E6-BF7D8606FECC}">
      <formula1>$K$9:$K$9</formula1>
    </dataValidation>
    <dataValidation type="list" showInputMessage="1" showErrorMessage="1" sqref="D18:D48" xr:uid="{9EA65782-04E1-455D-9112-DF5189368F08}">
      <formula1>$Z$18:$Z$29</formula1>
    </dataValidation>
    <dataValidation type="list" allowBlank="1" showInputMessage="1" showErrorMessage="1" sqref="M18:M48" xr:uid="{5664893F-36F5-45C1-BAEA-8BFFCD47F907}">
      <formula1>$Y$31:$Y$32</formula1>
    </dataValidation>
  </dataValidations>
  <printOptions verticalCentered="1"/>
  <pageMargins left="0.2" right="0.2" top="0.25" bottom="0.25" header="0.05" footer="0.05"/>
  <pageSetup scale="39"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5D98-ACE7-48AD-BF0E-651B75AD629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356</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358</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0" priority="3" stopIfTrue="1">
      <formula>$U$9&gt;100%</formula>
    </cfRule>
    <cfRule type="expression" dxfId="539" priority="4">
      <formula>$U$9&lt;50%</formula>
    </cfRule>
  </conditionalFormatting>
  <conditionalFormatting sqref="V9:V10">
    <cfRule type="expression" dxfId="538" priority="1">
      <formula>$V$9&lt;50%</formula>
    </cfRule>
    <cfRule type="expression" dxfId="537" priority="2">
      <formula>$V$9&gt;50%</formula>
    </cfRule>
  </conditionalFormatting>
  <dataValidations count="5">
    <dataValidation type="list" allowBlank="1" showInputMessage="1" showErrorMessage="1" sqref="F17 K17 Q17 Q14" xr:uid="{739C61E1-4657-44F4-9520-AFA407A4BE02}">
      <formula1>$Y$11:$Y$12</formula1>
    </dataValidation>
    <dataValidation type="list" allowBlank="1" showInputMessage="1" showErrorMessage="1" sqref="H13" xr:uid="{0858F233-2276-4FC5-B13E-48F2AC81C093}">
      <formula1>$Y$13:$Y$14</formula1>
    </dataValidation>
    <dataValidation type="list" allowBlank="1" showInputMessage="1" showErrorMessage="1" sqref="I13" xr:uid="{FE7C1109-0126-405A-84F7-37EBB050BB58}">
      <formula1>$K$9:$K$9</formula1>
    </dataValidation>
    <dataValidation type="list" showInputMessage="1" showErrorMessage="1" sqref="D18:D48" xr:uid="{081BB149-D3FF-4B5E-9975-EC7C0C33791A}">
      <formula1>$Z$18:$Z$29</formula1>
    </dataValidation>
    <dataValidation type="list" allowBlank="1" showInputMessage="1" showErrorMessage="1" sqref="M18:M48" xr:uid="{EC8B7665-EB5A-4FF8-8DD4-A61DFCF0C660}">
      <formula1>$Y$31:$Y$32</formula1>
    </dataValidation>
  </dataValidations>
  <printOptions verticalCentered="1"/>
  <pageMargins left="0.2" right="0.2" top="0.25" bottom="0.25" header="0.05" footer="0.05"/>
  <pageSetup scale="3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4C09-81F5-46F4-8AF7-B93C3F79E7E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360</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361</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36" priority="3" stopIfTrue="1">
      <formula>$U$9&gt;100%</formula>
    </cfRule>
    <cfRule type="expression" dxfId="535" priority="4">
      <formula>$U$9&lt;50%</formula>
    </cfRule>
  </conditionalFormatting>
  <conditionalFormatting sqref="V9:V10">
    <cfRule type="expression" dxfId="534" priority="1">
      <formula>$V$9&lt;50%</formula>
    </cfRule>
    <cfRule type="expression" dxfId="533" priority="2">
      <formula>$V$9&gt;50%</formula>
    </cfRule>
  </conditionalFormatting>
  <dataValidations count="5">
    <dataValidation type="list" allowBlank="1" showInputMessage="1" showErrorMessage="1" sqref="M18:M48" xr:uid="{12A182D5-3948-4C42-A5FF-56EA81F8F845}">
      <formula1>$Y$31:$Y$32</formula1>
    </dataValidation>
    <dataValidation type="list" showInputMessage="1" showErrorMessage="1" sqref="D18:D48" xr:uid="{A7BE7EE8-049F-4783-A578-04959C7C534E}">
      <formula1>$Z$18:$Z$29</formula1>
    </dataValidation>
    <dataValidation type="list" allowBlank="1" showInputMessage="1" showErrorMessage="1" sqref="I13" xr:uid="{4E25F8F5-1AC9-40CF-BDF5-751CBD026D33}">
      <formula1>$K$9:$K$9</formula1>
    </dataValidation>
    <dataValidation type="list" allowBlank="1" showInputMessage="1" showErrorMessage="1" sqref="H13" xr:uid="{77084558-8C1A-4CBB-96E5-35263F9F8B86}">
      <formula1>$Y$13:$Y$14</formula1>
    </dataValidation>
    <dataValidation type="list" allowBlank="1" showInputMessage="1" showErrorMessage="1" sqref="F17 K17 Q17 Q14" xr:uid="{B83D8F5A-9B96-4F26-98A4-E52AB2EA1A04}">
      <formula1>$Y$11:$Y$12</formula1>
    </dataValidation>
  </dataValidations>
  <printOptions verticalCentered="1"/>
  <pageMargins left="0.2" right="0.2" top="0.25" bottom="0.25" header="0.05" footer="0.05"/>
  <pageSetup scale="39"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7E70-361F-4353-B437-B51043600E5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364</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32" priority="3" stopIfTrue="1">
      <formula>$U$9&gt;100%</formula>
    </cfRule>
    <cfRule type="expression" dxfId="531" priority="4">
      <formula>$U$9&lt;50%</formula>
    </cfRule>
  </conditionalFormatting>
  <conditionalFormatting sqref="V9:V10">
    <cfRule type="expression" dxfId="530" priority="1">
      <formula>$V$9&lt;50%</formula>
    </cfRule>
    <cfRule type="expression" dxfId="529" priority="2">
      <formula>$V$9&gt;50%</formula>
    </cfRule>
  </conditionalFormatting>
  <dataValidations count="5">
    <dataValidation type="list" allowBlank="1" showInputMessage="1" showErrorMessage="1" sqref="F17 K17 Q17 Q14" xr:uid="{473206EC-95E0-477E-9FD8-C922FC8934D9}">
      <formula1>$Y$11:$Y$12</formula1>
    </dataValidation>
    <dataValidation type="list" allowBlank="1" showInputMessage="1" showErrorMessage="1" sqref="H13" xr:uid="{3FF7C34C-99B1-4717-B92B-AC46FD0D5E13}">
      <formula1>$Y$13:$Y$14</formula1>
    </dataValidation>
    <dataValidation type="list" allowBlank="1" showInputMessage="1" showErrorMessage="1" sqref="I13" xr:uid="{C4E50429-3920-4A98-9348-0B6E5EA69FC0}">
      <formula1>$K$9:$K$9</formula1>
    </dataValidation>
    <dataValidation type="list" showInputMessage="1" showErrorMessage="1" sqref="D18:D48" xr:uid="{2B4D0231-E44E-4AB8-88E2-DCF78A1AD580}">
      <formula1>$Z$18:$Z$29</formula1>
    </dataValidation>
    <dataValidation type="list" allowBlank="1" showInputMessage="1" showErrorMessage="1" sqref="M18:M48" xr:uid="{25DDAC98-3017-4FA3-89DD-B8C7470D3C16}">
      <formula1>$Y$31:$Y$32</formula1>
    </dataValidation>
  </dataValidations>
  <printOptions verticalCentered="1"/>
  <pageMargins left="0.2" right="0.2" top="0.25" bottom="0.25" header="0.05" footer="0.05"/>
  <pageSetup scale="3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0266-FF16-4F20-B25A-E334A6BDA9A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366</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367</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8" priority="3" stopIfTrue="1">
      <formula>$U$9&gt;100%</formula>
    </cfRule>
    <cfRule type="expression" dxfId="527" priority="4">
      <formula>$U$9&lt;50%</formula>
    </cfRule>
  </conditionalFormatting>
  <conditionalFormatting sqref="V9:V10">
    <cfRule type="expression" dxfId="526" priority="1">
      <formula>$V$9&lt;50%</formula>
    </cfRule>
    <cfRule type="expression" dxfId="525" priority="2">
      <formula>$V$9&gt;50%</formula>
    </cfRule>
  </conditionalFormatting>
  <dataValidations count="5">
    <dataValidation type="list" allowBlank="1" showInputMessage="1" showErrorMessage="1" sqref="M18:M48" xr:uid="{E5465F9E-DC91-476A-9885-64A25BE3163E}">
      <formula1>$Y$31:$Y$32</formula1>
    </dataValidation>
    <dataValidation type="list" showInputMessage="1" showErrorMessage="1" sqref="D18:D48" xr:uid="{BAD98AFF-8983-45AB-9F34-9865E707DFEC}">
      <formula1>$Z$18:$Z$29</formula1>
    </dataValidation>
    <dataValidation type="list" allowBlank="1" showInputMessage="1" showErrorMessage="1" sqref="I13" xr:uid="{058C4BA1-7934-47C3-BBD5-D0FFC5DA8EF4}">
      <formula1>$K$9:$K$9</formula1>
    </dataValidation>
    <dataValidation type="list" allowBlank="1" showInputMessage="1" showErrorMessage="1" sqref="H13" xr:uid="{1E13AB76-4C69-4387-AD16-08E722800E35}">
      <formula1>$Y$13:$Y$14</formula1>
    </dataValidation>
    <dataValidation type="list" allowBlank="1" showInputMessage="1" showErrorMessage="1" sqref="F17 K17 Q17 Q14" xr:uid="{3BC66FBC-79BD-4B4C-9B07-B1C2DD63D032}">
      <formula1>$Y$11:$Y$12</formula1>
    </dataValidation>
  </dataValidations>
  <printOptions verticalCentered="1"/>
  <pageMargins left="0.2" right="0.2" top="0.25" bottom="0.25" header="0.05" footer="0.05"/>
  <pageSetup scale="39"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F5A4-4F37-49EA-A210-4AB0B246DCAE}">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369</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371</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372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4" priority="3" stopIfTrue="1">
      <formula>$U$9&gt;100%</formula>
    </cfRule>
    <cfRule type="expression" dxfId="523" priority="4">
      <formula>$U$9&lt;50%</formula>
    </cfRule>
  </conditionalFormatting>
  <conditionalFormatting sqref="V9:V10">
    <cfRule type="expression" dxfId="522" priority="1">
      <formula>$V$9&lt;50%</formula>
    </cfRule>
    <cfRule type="expression" dxfId="521" priority="2">
      <formula>$V$9&gt;50%</formula>
    </cfRule>
  </conditionalFormatting>
  <dataValidations count="5">
    <dataValidation type="list" allowBlank="1" showInputMessage="1" showErrorMessage="1" sqref="F17 K17 Q17 Q14" xr:uid="{E0E7091E-DC44-4DDD-AE2B-655EC8E54979}">
      <formula1>$Y$11:$Y$12</formula1>
    </dataValidation>
    <dataValidation type="list" allowBlank="1" showInputMessage="1" showErrorMessage="1" sqref="H13" xr:uid="{CFBE891D-1B85-4641-BDAF-5CDF6C644731}">
      <formula1>$Y$13:$Y$14</formula1>
    </dataValidation>
    <dataValidation type="list" allowBlank="1" showInputMessage="1" showErrorMessage="1" sqref="I13" xr:uid="{965599A6-2895-4CDC-A8EB-53D409347871}">
      <formula1>$K$9:$K$9</formula1>
    </dataValidation>
    <dataValidation type="list" showInputMessage="1" showErrorMessage="1" sqref="D18:D48" xr:uid="{189CCE20-3336-4A50-9027-325CD04E7A14}">
      <formula1>$Z$18:$Z$29</formula1>
    </dataValidation>
    <dataValidation type="list" allowBlank="1" showInputMessage="1" showErrorMessage="1" sqref="M18:M48" xr:uid="{42E1D2BF-908B-4CBE-922F-1E02270892FD}">
      <formula1>$Y$31:$Y$32</formula1>
    </dataValidation>
  </dataValidations>
  <printOptions verticalCentered="1"/>
  <pageMargins left="0.2" right="0.2" top="0.25" bottom="0.25" header="0.05" footer="0.05"/>
  <pageSetup scale="3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C952-4D4F-4752-94DB-563B672D067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383</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384</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385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0" priority="3" stopIfTrue="1">
      <formula>$U$9&gt;100%</formula>
    </cfRule>
    <cfRule type="expression" dxfId="519" priority="4">
      <formula>$U$9&lt;50%</formula>
    </cfRule>
  </conditionalFormatting>
  <conditionalFormatting sqref="V9:V10">
    <cfRule type="expression" dxfId="518" priority="1">
      <formula>$V$9&lt;50%</formula>
    </cfRule>
    <cfRule type="expression" dxfId="517" priority="2">
      <formula>$V$9&gt;50%</formula>
    </cfRule>
  </conditionalFormatting>
  <dataValidations count="5">
    <dataValidation type="list" allowBlank="1" showInputMessage="1" showErrorMessage="1" sqref="M18:M48" xr:uid="{6BD5D06C-D31F-46A1-88B5-9FC380DB6AAC}">
      <formula1>$Y$31:$Y$32</formula1>
    </dataValidation>
    <dataValidation type="list" showInputMessage="1" showErrorMessage="1" sqref="D18:D48" xr:uid="{04300F66-87E3-4093-A726-8852E0091903}">
      <formula1>$Z$18:$Z$29</formula1>
    </dataValidation>
    <dataValidation type="list" allowBlank="1" showInputMessage="1" showErrorMessage="1" sqref="I13" xr:uid="{BC114D18-7B51-4D08-A39E-CDED3E7F7BE0}">
      <formula1>$K$9:$K$9</formula1>
    </dataValidation>
    <dataValidation type="list" allowBlank="1" showInputMessage="1" showErrorMessage="1" sqref="H13" xr:uid="{7596068E-E7B4-4E5F-8F33-280913F3E02E}">
      <formula1>$Y$13:$Y$14</formula1>
    </dataValidation>
    <dataValidation type="list" allowBlank="1" showInputMessage="1" showErrorMessage="1" sqref="F17 K17 Q17 Q14" xr:uid="{34D34BE4-8221-4587-A2FC-E09712E5F74E}">
      <formula1>$Y$11:$Y$12</formula1>
    </dataValidation>
  </dataValidations>
  <printOptions verticalCentered="1"/>
  <pageMargins left="0.2" right="0.2" top="0.25" bottom="0.25" header="0.05" footer="0.05"/>
  <pageSetup scale="39"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6AD4-93BA-42A3-9B67-77AF576D6FB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386</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387</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388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16" priority="3" stopIfTrue="1">
      <formula>$U$9&gt;100%</formula>
    </cfRule>
    <cfRule type="expression" dxfId="515" priority="4">
      <formula>$U$9&lt;50%</formula>
    </cfRule>
  </conditionalFormatting>
  <conditionalFormatting sqref="V9:V10">
    <cfRule type="expression" dxfId="514" priority="1">
      <formula>$V$9&lt;50%</formula>
    </cfRule>
    <cfRule type="expression" dxfId="513" priority="2">
      <formula>$V$9&gt;50%</formula>
    </cfRule>
  </conditionalFormatting>
  <dataValidations count="5">
    <dataValidation type="list" allowBlank="1" showInputMessage="1" showErrorMessage="1" sqref="F17 K17 Q17 Q14" xr:uid="{E92A7469-0C6C-4EC5-8C48-789452333987}">
      <formula1>$Y$11:$Y$12</formula1>
    </dataValidation>
    <dataValidation type="list" allowBlank="1" showInputMessage="1" showErrorMessage="1" sqref="H13" xr:uid="{D96F19D8-06AD-417D-84E0-0D008CC4DE7A}">
      <formula1>$Y$13:$Y$14</formula1>
    </dataValidation>
    <dataValidation type="list" allowBlank="1" showInputMessage="1" showErrorMessage="1" sqref="I13" xr:uid="{880B21D1-85EE-4B92-B2CD-70A9E9663FFA}">
      <formula1>$K$9:$K$9</formula1>
    </dataValidation>
    <dataValidation type="list" showInputMessage="1" showErrorMessage="1" sqref="D18:D48" xr:uid="{01E8A35D-D916-4C45-AAB1-E63039547364}">
      <formula1>$Z$18:$Z$29</formula1>
    </dataValidation>
    <dataValidation type="list" allowBlank="1" showInputMessage="1" showErrorMessage="1" sqref="M18:M48" xr:uid="{1666CB54-D250-4F7E-AEAF-E4459331C7E4}">
      <formula1>$Y$31:$Y$32</formula1>
    </dataValidation>
  </dataValidations>
  <printOptions verticalCentered="1"/>
  <pageMargins left="0.2" right="0.2" top="0.25" bottom="0.25" header="0.05" footer="0.05"/>
  <pageSetup scale="39"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D908-0860-4EF6-BC59-DD6AB8FBFA0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389</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390</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391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12" priority="3" stopIfTrue="1">
      <formula>$U$9&gt;100%</formula>
    </cfRule>
    <cfRule type="expression" dxfId="511" priority="4">
      <formula>$U$9&lt;50%</formula>
    </cfRule>
  </conditionalFormatting>
  <conditionalFormatting sqref="V9:V10">
    <cfRule type="expression" dxfId="510" priority="1">
      <formula>$V$9&lt;50%</formula>
    </cfRule>
    <cfRule type="expression" dxfId="509" priority="2">
      <formula>$V$9&gt;50%</formula>
    </cfRule>
  </conditionalFormatting>
  <dataValidations count="5">
    <dataValidation type="list" allowBlank="1" showInputMessage="1" showErrorMessage="1" sqref="M18:M48" xr:uid="{739B42C9-1FA0-4D6A-945F-FE6A63D8E72D}">
      <formula1>$Y$31:$Y$32</formula1>
    </dataValidation>
    <dataValidation type="list" showInputMessage="1" showErrorMessage="1" sqref="D18:D48" xr:uid="{D5056265-2003-4253-BBBE-B35C696609D8}">
      <formula1>$Z$18:$Z$29</formula1>
    </dataValidation>
    <dataValidation type="list" allowBlank="1" showInputMessage="1" showErrorMessage="1" sqref="I13" xr:uid="{B637551C-6A61-4777-A74C-A0AD160FBD5F}">
      <formula1>$K$9:$K$9</formula1>
    </dataValidation>
    <dataValidation type="list" allowBlank="1" showInputMessage="1" showErrorMessage="1" sqref="H13" xr:uid="{39A1BB66-BD4E-4584-AE30-860830D454A3}">
      <formula1>$Y$13:$Y$14</formula1>
    </dataValidation>
    <dataValidation type="list" allowBlank="1" showInputMessage="1" showErrorMessage="1" sqref="F17 K17 Q17 Q14" xr:uid="{7C5B7AF6-90F0-4D43-AD09-38F1462BB29B}">
      <formula1>$Y$11:$Y$12</formula1>
    </dataValidation>
  </dataValidations>
  <printOptions verticalCentered="1"/>
  <pageMargins left="0.2" right="0.2" top="0.25" bottom="0.25" header="0.05" footer="0.05"/>
  <pageSetup scale="39"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B29C-7567-4084-9392-E26E682BE26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392</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393</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67" t="s">
        <v>394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8" priority="3" stopIfTrue="1">
      <formula>$U$9&gt;100%</formula>
    </cfRule>
    <cfRule type="expression" dxfId="507" priority="4">
      <formula>$U$9&lt;50%</formula>
    </cfRule>
  </conditionalFormatting>
  <conditionalFormatting sqref="V9:V10">
    <cfRule type="expression" dxfId="506" priority="1">
      <formula>$V$9&lt;50%</formula>
    </cfRule>
    <cfRule type="expression" dxfId="505" priority="2">
      <formula>$V$9&gt;50%</formula>
    </cfRule>
  </conditionalFormatting>
  <dataValidations count="5">
    <dataValidation type="list" allowBlank="1" showInputMessage="1" showErrorMessage="1" sqref="F17 K17 Q17 Q14" xr:uid="{125B02B2-90E7-430C-A1B8-69C228E73A21}">
      <formula1>$Y$11:$Y$12</formula1>
    </dataValidation>
    <dataValidation type="list" allowBlank="1" showInputMessage="1" showErrorMessage="1" sqref="H13" xr:uid="{E61CD035-EFE4-4165-B52E-6BEC3E6CD1B2}">
      <formula1>$Y$13:$Y$14</formula1>
    </dataValidation>
    <dataValidation type="list" allowBlank="1" showInputMessage="1" showErrorMessage="1" sqref="I13" xr:uid="{6EC72432-CA29-4794-8FB5-C2EF82E6CAE3}">
      <formula1>$K$9:$K$9</formula1>
    </dataValidation>
    <dataValidation type="list" showInputMessage="1" showErrorMessage="1" sqref="D18:D48" xr:uid="{62CA15BB-6720-4742-910B-DDAE78CC4D82}">
      <formula1>$Z$18:$Z$29</formula1>
    </dataValidation>
    <dataValidation type="list" allowBlank="1" showInputMessage="1" showErrorMessage="1" sqref="M18:M48" xr:uid="{312EA2A7-0EDB-4E40-8341-101A1309B66B}">
      <formula1>$Y$31:$Y$32</formula1>
    </dataValidation>
  </dataValidations>
  <printOptions verticalCentered="1"/>
  <pageMargins left="0.2" right="0.2" top="0.25" bottom="0.25" header="0.05" footer="0.05"/>
  <pageSetup scale="39"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ED07-D669-4A13-BACF-CB84465B3D3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395</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396</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4" priority="3" stopIfTrue="1">
      <formula>$U$9&gt;100%</formula>
    </cfRule>
    <cfRule type="expression" dxfId="503" priority="4">
      <formula>$U$9&lt;50%</formula>
    </cfRule>
  </conditionalFormatting>
  <conditionalFormatting sqref="V9:V10">
    <cfRule type="expression" dxfId="502" priority="1">
      <formula>$V$9&lt;50%</formula>
    </cfRule>
    <cfRule type="expression" dxfId="501" priority="2">
      <formula>$V$9&gt;50%</formula>
    </cfRule>
  </conditionalFormatting>
  <dataValidations count="5">
    <dataValidation type="list" allowBlank="1" showInputMessage="1" showErrorMessage="1" sqref="M18:M48" xr:uid="{5693C236-C90F-4F92-A53E-6EEB9B2DDA08}">
      <formula1>$Y$31:$Y$32</formula1>
    </dataValidation>
    <dataValidation type="list" showInputMessage="1" showErrorMessage="1" sqref="D18:D48" xr:uid="{14800F7F-9635-4906-972E-B17D007DC687}">
      <formula1>$Z$18:$Z$29</formula1>
    </dataValidation>
    <dataValidation type="list" allowBlank="1" showInputMessage="1" showErrorMessage="1" sqref="I13" xr:uid="{7448ED90-2F9E-4688-8A58-2560A046511A}">
      <formula1>$K$9:$K$9</formula1>
    </dataValidation>
    <dataValidation type="list" allowBlank="1" showInputMessage="1" showErrorMessage="1" sqref="H13" xr:uid="{7CC09F6B-A2C7-49A8-9C32-149D49A49FD4}">
      <formula1>$Y$13:$Y$14</formula1>
    </dataValidation>
    <dataValidation type="list" allowBlank="1" showInputMessage="1" showErrorMessage="1" sqref="F17 K17 Q17 Q14" xr:uid="{83855691-6C8A-433E-A7CE-041FDA4F1C93}">
      <formula1>$Y$11:$Y$12</formula1>
    </dataValidation>
  </dataValidations>
  <printOptions verticalCentered="1"/>
  <pageMargins left="0.2" right="0.2" top="0.25" bottom="0.25" header="0.05" footer="0.05"/>
  <pageSetup scale="39"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20F1-F811-48FC-9644-CC28FDF7AF7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398</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399</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400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0" priority="3" stopIfTrue="1">
      <formula>$U$9&gt;100%</formula>
    </cfRule>
    <cfRule type="expression" dxfId="499" priority="4">
      <formula>$U$9&lt;50%</formula>
    </cfRule>
  </conditionalFormatting>
  <conditionalFormatting sqref="V9:V10">
    <cfRule type="expression" dxfId="498" priority="1">
      <formula>$V$9&lt;50%</formula>
    </cfRule>
    <cfRule type="expression" dxfId="497" priority="2">
      <formula>$V$9&gt;50%</formula>
    </cfRule>
  </conditionalFormatting>
  <dataValidations count="5">
    <dataValidation type="list" allowBlank="1" showInputMessage="1" showErrorMessage="1" sqref="F17 K17 Q17 Q14" xr:uid="{68E59E38-6945-4682-B4A5-258CD9A5F932}">
      <formula1>$Y$11:$Y$12</formula1>
    </dataValidation>
    <dataValidation type="list" allowBlank="1" showInputMessage="1" showErrorMessage="1" sqref="H13" xr:uid="{CF38B081-5312-4AE4-8C14-4C289DE76B52}">
      <formula1>$Y$13:$Y$14</formula1>
    </dataValidation>
    <dataValidation type="list" allowBlank="1" showInputMessage="1" showErrorMessage="1" sqref="I13" xr:uid="{9E9E8991-5929-42A9-95CA-6B3343D6B9FD}">
      <formula1>$K$9:$K$9</formula1>
    </dataValidation>
    <dataValidation type="list" showInputMessage="1" showErrorMessage="1" sqref="D18:D48" xr:uid="{DCCDD6D7-E634-4DE8-A51A-10597397D3AC}">
      <formula1>$Z$18:$Z$29</formula1>
    </dataValidation>
    <dataValidation type="list" allowBlank="1" showInputMessage="1" showErrorMessage="1" sqref="M18:M48" xr:uid="{5F03BE41-EF0F-408E-8DFD-A70F70DC34C8}">
      <formula1>$Y$31:$Y$32</formula1>
    </dataValidation>
  </dataValidations>
  <printOptions verticalCentered="1"/>
  <pageMargins left="0.2" right="0.2" top="0.25" bottom="0.25" header="0.05" footer="0.05"/>
  <pageSetup scale="39"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C906-400F-4577-A4C3-014E285EBBCC}">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401</v>
      </c>
      <c r="G2" s="545"/>
      <c r="H2" s="541" t="s">
        <v>36</v>
      </c>
      <c r="I2" s="542"/>
      <c r="J2" s="543"/>
      <c r="K2" s="48"/>
      <c r="L2" s="526" t="s">
        <v>37</v>
      </c>
      <c r="M2" s="527"/>
      <c r="N2" s="528"/>
      <c r="O2" s="240"/>
      <c r="P2" s="439">
        <f>H49</f>
        <v>65976.740000000005</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36287.240000000005</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29689.5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402</v>
      </c>
      <c r="G5" s="539"/>
      <c r="H5" s="535" t="s">
        <v>52</v>
      </c>
      <c r="I5" s="536"/>
      <c r="J5" s="537"/>
      <c r="K5" s="46"/>
      <c r="L5" s="532" t="s">
        <v>53</v>
      </c>
      <c r="M5" s="533"/>
      <c r="N5" s="534"/>
      <c r="O5" s="240"/>
      <c r="P5" s="518">
        <f>IFERROR((P2-P3)/P2,"")</f>
        <v>0.44999949982372572</v>
      </c>
      <c r="Q5" s="518"/>
      <c r="R5" s="519"/>
      <c r="S5" s="452" t="s">
        <v>54</v>
      </c>
      <c r="T5" s="454"/>
      <c r="U5" s="511"/>
      <c r="V5" s="512"/>
      <c r="W5" s="31"/>
      <c r="X5" s="167"/>
      <c r="Y5" s="175"/>
      <c r="Z5" s="173"/>
      <c r="AA5" s="173"/>
      <c r="AB5" s="173"/>
    </row>
    <row r="6" spans="1:28" ht="15" customHeight="1">
      <c r="A6" s="167"/>
      <c r="B6" s="230" t="s">
        <v>55</v>
      </c>
      <c r="C6" s="44"/>
      <c r="D6" s="535" t="s">
        <v>56</v>
      </c>
      <c r="E6" s="537"/>
      <c r="F6" s="538" t="s">
        <v>403</v>
      </c>
      <c r="G6" s="539"/>
      <c r="H6" s="535" t="s">
        <v>58</v>
      </c>
      <c r="I6" s="536"/>
      <c r="J6" s="537"/>
      <c r="K6" s="46"/>
      <c r="L6" s="513" t="s">
        <v>59</v>
      </c>
      <c r="M6" s="514"/>
      <c r="N6" s="515"/>
      <c r="O6" s="240"/>
      <c r="P6" s="516">
        <f>T49</f>
        <v>36287.240000000005</v>
      </c>
      <c r="Q6" s="516"/>
      <c r="R6" s="517"/>
      <c r="S6" s="452" t="s">
        <v>60</v>
      </c>
      <c r="T6" s="454"/>
      <c r="U6" s="511"/>
      <c r="V6" s="512"/>
      <c r="W6" s="32"/>
      <c r="X6" s="64"/>
      <c r="Y6" s="65"/>
      <c r="Z6" s="173"/>
      <c r="AA6" s="173"/>
      <c r="AB6" s="173"/>
    </row>
    <row r="7" spans="1:28" ht="15" customHeight="1">
      <c r="A7" s="167"/>
      <c r="B7" s="230" t="s">
        <v>61</v>
      </c>
      <c r="C7" s="45"/>
      <c r="D7" s="535" t="s">
        <v>62</v>
      </c>
      <c r="E7" s="537"/>
      <c r="F7" s="538" t="s">
        <v>404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36287.240000000005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61.65</v>
      </c>
      <c r="G20" s="23">
        <f t="shared" si="1"/>
        <v>87.54</v>
      </c>
      <c r="H20" s="24">
        <f t="shared" si="2"/>
        <v>87.54</v>
      </c>
      <c r="I20" s="56"/>
      <c r="J20" s="201">
        <f t="shared" si="0"/>
        <v>1</v>
      </c>
      <c r="K20" s="23">
        <f t="shared" si="3"/>
        <v>48.15</v>
      </c>
      <c r="L20" s="23">
        <f t="shared" si="4"/>
        <v>48.15</v>
      </c>
      <c r="M20" s="22" t="s">
        <v>113</v>
      </c>
      <c r="N20" s="26">
        <v>0.45</v>
      </c>
      <c r="O20" s="68"/>
      <c r="P20" s="3"/>
      <c r="Q20" s="27"/>
      <c r="R20" s="28">
        <f t="shared" ref="R20:R48" si="9">ROUND(IF($R$17=$Q$17,Q20,IF($R$17="USD $",Q20*$D$15,Q20*$E$15))*E20,2)</f>
        <v>0</v>
      </c>
      <c r="S20" s="28">
        <f t="shared" si="5"/>
        <v>48.15</v>
      </c>
      <c r="T20" s="28">
        <f t="shared" si="6"/>
        <v>48.15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2</v>
      </c>
      <c r="F23" s="29">
        <v>212.35</v>
      </c>
      <c r="G23" s="52">
        <f t="shared" si="1"/>
        <v>301.54000000000002</v>
      </c>
      <c r="H23" s="53">
        <f t="shared" si="2"/>
        <v>603.08000000000004</v>
      </c>
      <c r="I23" s="56"/>
      <c r="J23" s="200">
        <f t="shared" si="0"/>
        <v>2</v>
      </c>
      <c r="K23" s="52">
        <f t="shared" si="3"/>
        <v>165.85</v>
      </c>
      <c r="L23" s="52">
        <f t="shared" si="4"/>
        <v>331.7</v>
      </c>
      <c r="M23" s="252" t="s">
        <v>113</v>
      </c>
      <c r="N23" s="30">
        <v>0.45</v>
      </c>
      <c r="O23" s="68"/>
      <c r="P23" s="1"/>
      <c r="Q23" s="29"/>
      <c r="R23" s="54">
        <f t="shared" si="9"/>
        <v>0</v>
      </c>
      <c r="S23" s="77">
        <f t="shared" si="5"/>
        <v>165.85</v>
      </c>
      <c r="T23" s="77">
        <f t="shared" si="6"/>
        <v>331.7</v>
      </c>
      <c r="U23" s="55">
        <f t="shared" si="7"/>
        <v>0</v>
      </c>
      <c r="V23" s="55">
        <f t="shared" si="8"/>
        <v>1</v>
      </c>
      <c r="W23" s="42"/>
      <c r="X23" s="67"/>
      <c r="Y23" s="173" t="s">
        <v>127</v>
      </c>
      <c r="Z23" s="173">
        <v>2000</v>
      </c>
      <c r="AA23" s="173"/>
      <c r="AB23" s="173"/>
    </row>
    <row r="24" spans="1:28">
      <c r="A24" s="167"/>
      <c r="B24" s="2" t="s">
        <v>376</v>
      </c>
      <c r="C24" s="20" t="s">
        <v>129</v>
      </c>
      <c r="D24" s="250">
        <v>250</v>
      </c>
      <c r="E24" s="165">
        <v>2</v>
      </c>
      <c r="F24" s="22">
        <v>107.08</v>
      </c>
      <c r="G24" s="23">
        <f t="shared" si="1"/>
        <v>152.05000000000001</v>
      </c>
      <c r="H24" s="24">
        <f t="shared" si="2"/>
        <v>304.10000000000002</v>
      </c>
      <c r="I24" s="56"/>
      <c r="J24" s="201">
        <f t="shared" si="0"/>
        <v>2</v>
      </c>
      <c r="K24" s="23">
        <f t="shared" si="3"/>
        <v>83.63</v>
      </c>
      <c r="L24" s="23">
        <f t="shared" si="4"/>
        <v>167.26</v>
      </c>
      <c r="M24" s="22" t="s">
        <v>113</v>
      </c>
      <c r="N24" s="26">
        <v>0.45</v>
      </c>
      <c r="O24" s="68"/>
      <c r="P24" s="3"/>
      <c r="Q24" s="27"/>
      <c r="R24" s="28">
        <f t="shared" si="9"/>
        <v>0</v>
      </c>
      <c r="S24" s="28">
        <f t="shared" si="5"/>
        <v>83.63</v>
      </c>
      <c r="T24" s="28">
        <f t="shared" si="6"/>
        <v>167.26</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405</v>
      </c>
      <c r="C27" s="19" t="s">
        <v>145</v>
      </c>
      <c r="D27" s="249">
        <v>6000</v>
      </c>
      <c r="E27" s="166">
        <v>1</v>
      </c>
      <c r="F27" s="29">
        <v>3451.51</v>
      </c>
      <c r="G27" s="52">
        <f t="shared" si="1"/>
        <v>4901.1400000000003</v>
      </c>
      <c r="H27" s="53">
        <f t="shared" si="2"/>
        <v>4901.1400000000003</v>
      </c>
      <c r="I27" s="56"/>
      <c r="J27" s="200">
        <f t="shared" si="0"/>
        <v>1</v>
      </c>
      <c r="K27" s="52">
        <f t="shared" si="3"/>
        <v>2695.63</v>
      </c>
      <c r="L27" s="52">
        <f t="shared" si="4"/>
        <v>2695.63</v>
      </c>
      <c r="M27" s="252" t="s">
        <v>113</v>
      </c>
      <c r="N27" s="30">
        <v>0.45</v>
      </c>
      <c r="O27" s="68"/>
      <c r="P27" s="1"/>
      <c r="Q27" s="29"/>
      <c r="R27" s="54">
        <f t="shared" si="9"/>
        <v>0</v>
      </c>
      <c r="S27" s="77">
        <f t="shared" si="5"/>
        <v>2695.63</v>
      </c>
      <c r="T27" s="77">
        <f t="shared" si="6"/>
        <v>2695.63</v>
      </c>
      <c r="U27" s="55">
        <f t="shared" si="7"/>
        <v>0</v>
      </c>
      <c r="V27" s="55">
        <f t="shared" si="8"/>
        <v>1</v>
      </c>
      <c r="W27" s="42"/>
      <c r="X27" s="67"/>
      <c r="Y27" s="173" t="s">
        <v>137</v>
      </c>
      <c r="Z27" s="185">
        <v>10000</v>
      </c>
      <c r="AA27" s="173"/>
      <c r="AB27" s="173"/>
    </row>
    <row r="28" spans="1:28" ht="15.75">
      <c r="A28" s="167"/>
      <c r="B28" s="262" t="s">
        <v>308</v>
      </c>
      <c r="C28" s="20" t="s">
        <v>309</v>
      </c>
      <c r="D28" s="250">
        <v>6000</v>
      </c>
      <c r="E28" s="165">
        <v>6</v>
      </c>
      <c r="F28" s="22">
        <v>1530.38</v>
      </c>
      <c r="G28" s="23">
        <f t="shared" si="1"/>
        <v>2173.14</v>
      </c>
      <c r="H28" s="24">
        <f t="shared" si="2"/>
        <v>13038.84</v>
      </c>
      <c r="I28" s="56"/>
      <c r="J28" s="201">
        <f t="shared" si="0"/>
        <v>6</v>
      </c>
      <c r="K28" s="23">
        <f t="shared" si="3"/>
        <v>1195.23</v>
      </c>
      <c r="L28" s="23">
        <f t="shared" si="4"/>
        <v>7171.38</v>
      </c>
      <c r="M28" s="22" t="s">
        <v>113</v>
      </c>
      <c r="N28" s="26">
        <v>0.45</v>
      </c>
      <c r="O28" s="68"/>
      <c r="P28" s="3"/>
      <c r="Q28" s="27"/>
      <c r="R28" s="28">
        <f t="shared" si="9"/>
        <v>0</v>
      </c>
      <c r="S28" s="28">
        <f t="shared" si="5"/>
        <v>1195.23</v>
      </c>
      <c r="T28" s="28">
        <f t="shared" si="6"/>
        <v>7171.38</v>
      </c>
      <c r="U28" s="43">
        <f t="shared" si="7"/>
        <v>0</v>
      </c>
      <c r="V28" s="43">
        <f t="shared" si="8"/>
        <v>1</v>
      </c>
      <c r="W28" s="41"/>
      <c r="X28" s="67"/>
      <c r="Y28" s="173" t="s">
        <v>139</v>
      </c>
      <c r="Z28" s="173" t="s">
        <v>140</v>
      </c>
      <c r="AA28" s="173"/>
      <c r="AB28" s="173"/>
    </row>
    <row r="29" spans="1:28">
      <c r="A29" s="167"/>
      <c r="B29" s="1" t="s">
        <v>255</v>
      </c>
      <c r="C29" s="19" t="s">
        <v>174</v>
      </c>
      <c r="D29" s="249">
        <v>10000</v>
      </c>
      <c r="E29" s="166">
        <v>1</v>
      </c>
      <c r="F29" s="29">
        <v>19323.96</v>
      </c>
      <c r="G29" s="52">
        <f>ROUND(IF($F$17="USD $", F29*$E$15,F29*$D$15),2)</f>
        <v>27440.02</v>
      </c>
      <c r="H29" s="53">
        <f>ROUND(IF($H$17=$G$17,E29*G29,E29*F29),2)</f>
        <v>27440.02</v>
      </c>
      <c r="I29" s="56"/>
      <c r="J29" s="200">
        <f t="shared" si="0"/>
        <v>1</v>
      </c>
      <c r="K29" s="52">
        <f t="shared" si="3"/>
        <v>15092.01</v>
      </c>
      <c r="L29" s="52">
        <f>ROUND((J29*K29),2)</f>
        <v>15092.01</v>
      </c>
      <c r="M29" s="252" t="s">
        <v>113</v>
      </c>
      <c r="N29" s="30">
        <v>0.45</v>
      </c>
      <c r="O29" s="68"/>
      <c r="P29" s="1"/>
      <c r="Q29" s="29"/>
      <c r="R29" s="54">
        <f t="shared" si="9"/>
        <v>0</v>
      </c>
      <c r="S29" s="77">
        <f t="shared" si="5"/>
        <v>15092.01</v>
      </c>
      <c r="T29" s="77">
        <f t="shared" si="6"/>
        <v>15092.01</v>
      </c>
      <c r="U29" s="55">
        <f t="shared" si="7"/>
        <v>0</v>
      </c>
      <c r="V29" s="55">
        <f t="shared" si="8"/>
        <v>1</v>
      </c>
      <c r="W29" s="42"/>
      <c r="X29" s="67"/>
      <c r="Y29" s="173" t="s">
        <v>143</v>
      </c>
      <c r="Z29" s="173"/>
      <c r="AA29" s="173"/>
      <c r="AB29" s="173"/>
    </row>
    <row r="30" spans="1:28">
      <c r="A30" s="167"/>
      <c r="B30" s="2" t="s">
        <v>406</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19</v>
      </c>
      <c r="F49" s="190">
        <f>SUM(F18:F48)</f>
        <v>38435.360000000001</v>
      </c>
      <c r="G49" s="191">
        <f>SUM(G18:G48)</f>
        <v>54578.2</v>
      </c>
      <c r="H49" s="192">
        <f>SUM(H18:H48)</f>
        <v>65976.740000000005</v>
      </c>
      <c r="I49" s="193"/>
      <c r="J49" s="194">
        <f>SUM(J18:J48)</f>
        <v>19</v>
      </c>
      <c r="K49" s="191">
        <f>SUM(K18:K48)</f>
        <v>30018.02</v>
      </c>
      <c r="L49" s="192">
        <f>SUM(L18:L48)</f>
        <v>36287.240000000005</v>
      </c>
      <c r="M49" s="192"/>
      <c r="N49" s="192"/>
      <c r="O49" s="195"/>
      <c r="P49" s="188"/>
      <c r="Q49" s="191">
        <f>SUM(Q18:Q48)</f>
        <v>0</v>
      </c>
      <c r="R49" s="191">
        <f>SUM(R18:R48)</f>
        <v>0</v>
      </c>
      <c r="S49" s="192">
        <f>SUM(S18:S48)</f>
        <v>30018.02</v>
      </c>
      <c r="T49" s="192">
        <f>SUM(T18:T48)</f>
        <v>36287.240000000005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96" priority="3" stopIfTrue="1">
      <formula>$U$9&gt;100%</formula>
    </cfRule>
    <cfRule type="expression" dxfId="495" priority="4">
      <formula>$U$9&lt;50%</formula>
    </cfRule>
  </conditionalFormatting>
  <conditionalFormatting sqref="V9:V10">
    <cfRule type="expression" dxfId="494" priority="1">
      <formula>$V$9&lt;50%</formula>
    </cfRule>
    <cfRule type="expression" dxfId="493" priority="2">
      <formula>$V$9&gt;50%</formula>
    </cfRule>
  </conditionalFormatting>
  <dataValidations count="5">
    <dataValidation type="list" allowBlank="1" showInputMessage="1" showErrorMessage="1" sqref="M18:M48" xr:uid="{1EA3F980-9949-4CA9-BEAF-1A52E0B3F635}">
      <formula1>$Y$31:$Y$32</formula1>
    </dataValidation>
    <dataValidation type="list" showInputMessage="1" showErrorMessage="1" sqref="D18:D48" xr:uid="{BFB71ACE-658F-4217-A0DD-79A5EA214F47}">
      <formula1>$Z$18:$Z$29</formula1>
    </dataValidation>
    <dataValidation type="list" allowBlank="1" showInputMessage="1" showErrorMessage="1" sqref="I13" xr:uid="{F73A27D4-712C-4F4F-BB09-F62895835E9E}">
      <formula1>$K$9:$K$9</formula1>
    </dataValidation>
    <dataValidation type="list" allowBlank="1" showInputMessage="1" showErrorMessage="1" sqref="H13" xr:uid="{E7F1435E-BC88-470A-94D2-461A70CE5CDE}">
      <formula1>$Y$13:$Y$14</formula1>
    </dataValidation>
    <dataValidation type="list" allowBlank="1" showInputMessage="1" showErrorMessage="1" sqref="F17 K17 Q17 Q14" xr:uid="{7311EBA9-5686-4DA0-8248-06807A096C79}">
      <formula1>$Y$11:$Y$12</formula1>
    </dataValidation>
  </dataValidations>
  <printOptions verticalCentered="1"/>
  <pageMargins left="0.2" right="0.2" top="0.25" bottom="0.25" header="0.05" footer="0.05"/>
  <pageSetup scale="3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E1D2-F6E7-4D1D-BBAF-33EB1F2ACA9E}">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407</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409</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38" t="s">
        <v>410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92" priority="3" stopIfTrue="1">
      <formula>$U$9&gt;100%</formula>
    </cfRule>
    <cfRule type="expression" dxfId="491" priority="4">
      <formula>$U$9&lt;50%</formula>
    </cfRule>
  </conditionalFormatting>
  <conditionalFormatting sqref="V9:V10">
    <cfRule type="expression" dxfId="490" priority="1">
      <formula>$V$9&lt;50%</formula>
    </cfRule>
    <cfRule type="expression" dxfId="489" priority="2">
      <formula>$V$9&gt;50%</formula>
    </cfRule>
  </conditionalFormatting>
  <dataValidations count="5">
    <dataValidation type="list" allowBlank="1" showInputMessage="1" showErrorMessage="1" sqref="F17 K17 Q17 Q14" xr:uid="{4D8D006E-7293-45CC-ABBF-EBE852C44C8E}">
      <formula1>$Y$11:$Y$12</formula1>
    </dataValidation>
    <dataValidation type="list" allowBlank="1" showInputMessage="1" showErrorMessage="1" sqref="H13" xr:uid="{1EA34A25-5C68-4223-98D0-19D1E709F69E}">
      <formula1>$Y$13:$Y$14</formula1>
    </dataValidation>
    <dataValidation type="list" allowBlank="1" showInputMessage="1" showErrorMessage="1" sqref="I13" xr:uid="{1B0D0AFC-1171-47AA-B5AD-8FB1974C9457}">
      <formula1>$K$9:$K$9</formula1>
    </dataValidation>
    <dataValidation type="list" showInputMessage="1" showErrorMessage="1" sqref="D18:D48" xr:uid="{6987E019-1A22-4F26-BC79-21C6F0ECB3A7}">
      <formula1>$Z$18:$Z$29</formula1>
    </dataValidation>
    <dataValidation type="list" allowBlank="1" showInputMessage="1" showErrorMessage="1" sqref="M18:M48" xr:uid="{DB1C69CC-5CD6-4E3C-B9FD-9BEDCED5BB2E}">
      <formula1>$Y$31:$Y$32</formula1>
    </dataValidation>
  </dataValidations>
  <printOptions verticalCentered="1"/>
  <pageMargins left="0.2" right="0.2" top="0.25" bottom="0.25" header="0.05" footer="0.05"/>
  <pageSetup scale="3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8DA8-CF9E-405E-B572-C7586971C68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417</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418</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38" t="s">
        <v>419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88" priority="3" stopIfTrue="1">
      <formula>$U$9&gt;100%</formula>
    </cfRule>
    <cfRule type="expression" dxfId="487" priority="4">
      <formula>$U$9&lt;50%</formula>
    </cfRule>
  </conditionalFormatting>
  <conditionalFormatting sqref="V9:V10">
    <cfRule type="expression" dxfId="486" priority="1">
      <formula>$V$9&lt;50%</formula>
    </cfRule>
    <cfRule type="expression" dxfId="485" priority="2">
      <formula>$V$9&gt;50%</formula>
    </cfRule>
  </conditionalFormatting>
  <dataValidations count="5">
    <dataValidation type="list" allowBlank="1" showInputMessage="1" showErrorMessage="1" sqref="M18:M48" xr:uid="{CAA2B8FD-D491-406D-8603-EA313FE52129}">
      <formula1>$Y$31:$Y$32</formula1>
    </dataValidation>
    <dataValidation type="list" showInputMessage="1" showErrorMessage="1" sqref="D18:D48" xr:uid="{FD5B763C-CE2F-4BBC-9A12-9523636D6E9A}">
      <formula1>$Z$18:$Z$29</formula1>
    </dataValidation>
    <dataValidation type="list" allowBlank="1" showInputMessage="1" showErrorMessage="1" sqref="I13" xr:uid="{7341FD00-3F25-44E2-9980-3A7170CC3C50}">
      <formula1>$K$9:$K$9</formula1>
    </dataValidation>
    <dataValidation type="list" allowBlank="1" showInputMessage="1" showErrorMessage="1" sqref="H13" xr:uid="{1F50D49A-1F32-4142-BE67-A8EE01B1AF48}">
      <formula1>$Y$13:$Y$14</formula1>
    </dataValidation>
    <dataValidation type="list" allowBlank="1" showInputMessage="1" showErrorMessage="1" sqref="F17 K17 Q17 Q14" xr:uid="{23C32E1A-FF1A-41AC-B6D8-A23AE1CAAE52}">
      <formula1>$Y$11:$Y$12</formula1>
    </dataValidation>
  </dataValidations>
  <printOptions verticalCentered="1"/>
  <pageMargins left="0.2" right="0.2" top="0.25" bottom="0.25" header="0.05" footer="0.05"/>
  <pageSetup scale="39"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2B76-3797-415E-BEFB-0EBDB5F80CD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420</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421</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67" t="s">
        <v>422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84" priority="3" stopIfTrue="1">
      <formula>$U$9&gt;100%</formula>
    </cfRule>
    <cfRule type="expression" dxfId="483" priority="4">
      <formula>$U$9&lt;50%</formula>
    </cfRule>
  </conditionalFormatting>
  <conditionalFormatting sqref="V9:V10">
    <cfRule type="expression" dxfId="482" priority="1">
      <formula>$V$9&lt;50%</formula>
    </cfRule>
    <cfRule type="expression" dxfId="481" priority="2">
      <formula>$V$9&gt;50%</formula>
    </cfRule>
  </conditionalFormatting>
  <dataValidations count="5">
    <dataValidation type="list" allowBlank="1" showInputMessage="1" showErrorMessage="1" sqref="F17 K17 Q17 Q14" xr:uid="{8739D4A9-5362-4B6D-8F12-7EA052C8B9A8}">
      <formula1>$Y$11:$Y$12</formula1>
    </dataValidation>
    <dataValidation type="list" allowBlank="1" showInputMessage="1" showErrorMessage="1" sqref="H13" xr:uid="{0DAC481D-32C8-4ABC-8505-DC6AD31BF596}">
      <formula1>$Y$13:$Y$14</formula1>
    </dataValidation>
    <dataValidation type="list" allowBlank="1" showInputMessage="1" showErrorMessage="1" sqref="I13" xr:uid="{B8521E84-965E-4B05-B0F2-D2C47361DDC5}">
      <formula1>$K$9:$K$9</formula1>
    </dataValidation>
    <dataValidation type="list" showInputMessage="1" showErrorMessage="1" sqref="D18:D48" xr:uid="{79E71BD9-0512-4C87-BE48-3917FD629BC1}">
      <formula1>$Z$18:$Z$29</formula1>
    </dataValidation>
    <dataValidation type="list" allowBlank="1" showInputMessage="1" showErrorMessage="1" sqref="M18:M48" xr:uid="{B862C7AE-335D-41B2-9C98-856EB36D066C}">
      <formula1>$Y$31:$Y$32</formula1>
    </dataValidation>
  </dataValidations>
  <printOptions verticalCentered="1"/>
  <pageMargins left="0.2" right="0.2" top="0.25" bottom="0.25" header="0.05" footer="0.05"/>
  <pageSetup scale="39"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09C2-FF3B-40D2-8470-82A22211F1C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423</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38" t="s">
        <v>425</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426</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80" priority="3" stopIfTrue="1">
      <formula>$U$9&gt;100%</formula>
    </cfRule>
    <cfRule type="expression" dxfId="479" priority="4">
      <formula>$U$9&lt;50%</formula>
    </cfRule>
  </conditionalFormatting>
  <conditionalFormatting sqref="V9:V10">
    <cfRule type="expression" dxfId="478" priority="1">
      <formula>$V$9&lt;50%</formula>
    </cfRule>
    <cfRule type="expression" dxfId="477" priority="2">
      <formula>$V$9&gt;50%</formula>
    </cfRule>
  </conditionalFormatting>
  <dataValidations count="5">
    <dataValidation type="list" allowBlank="1" showInputMessage="1" showErrorMessage="1" sqref="M18:M48" xr:uid="{E13075A5-6497-4159-A056-6B21E762B314}">
      <formula1>$Y$31:$Y$32</formula1>
    </dataValidation>
    <dataValidation type="list" allowBlank="1" showInputMessage="1" showErrorMessage="1" sqref="I13" xr:uid="{A024FB44-7D90-4FBD-A2E5-0456A8EADBC9}">
      <formula1>$K$9:$K$9</formula1>
    </dataValidation>
    <dataValidation type="list" allowBlank="1" showInputMessage="1" showErrorMessage="1" sqref="H13" xr:uid="{6C2AD33E-19FE-405B-A4F3-2F977B25D92E}">
      <formula1>$Y$13:$Y$14</formula1>
    </dataValidation>
    <dataValidation type="list" allowBlank="1" showInputMessage="1" showErrorMessage="1" sqref="F17 K17 Q17 Q14" xr:uid="{8F4CE559-7785-4490-9DCB-80AE7658936A}">
      <formula1>$Y$11:$Y$12</formula1>
    </dataValidation>
    <dataValidation type="list" showInputMessage="1" showErrorMessage="1" sqref="D33:D48 D18:D31" xr:uid="{B28FC0B6-6035-4E6B-83D0-111AF15AFAD4}">
      <formula1>$Z$18:$Z$29</formula1>
    </dataValidation>
  </dataValidations>
  <printOptions verticalCentered="1"/>
  <pageMargins left="0.2" right="0.2" top="0.25" bottom="0.25" header="0.05" footer="0.05"/>
  <pageSetup scale="3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DB8A-C37D-4D1C-A71E-D750F99052CF}">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439</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440</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441</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76" priority="3" stopIfTrue="1">
      <formula>$U$9&gt;100%</formula>
    </cfRule>
    <cfRule type="expression" dxfId="475" priority="4">
      <formula>$U$9&lt;50%</formula>
    </cfRule>
  </conditionalFormatting>
  <conditionalFormatting sqref="V9:V10">
    <cfRule type="expression" dxfId="474" priority="1">
      <formula>$V$9&lt;50%</formula>
    </cfRule>
    <cfRule type="expression" dxfId="473" priority="2">
      <formula>$V$9&gt;50%</formula>
    </cfRule>
  </conditionalFormatting>
  <dataValidations count="5">
    <dataValidation type="list" showInputMessage="1" showErrorMessage="1" sqref="D33:D48 D18:D31" xr:uid="{5ED46611-9423-4AD2-95FC-8115422808B2}">
      <formula1>$Z$18:$Z$29</formula1>
    </dataValidation>
    <dataValidation type="list" allowBlank="1" showInputMessage="1" showErrorMessage="1" sqref="F17 K17 Q17 Q14" xr:uid="{6999F89F-265C-46EE-BF6B-9F06FA25B2D1}">
      <formula1>$Y$11:$Y$12</formula1>
    </dataValidation>
    <dataValidation type="list" allowBlank="1" showInputMessage="1" showErrorMessage="1" sqref="H13" xr:uid="{86E76761-3F66-4C17-94DA-0FB0BB547673}">
      <formula1>$Y$13:$Y$14</formula1>
    </dataValidation>
    <dataValidation type="list" allowBlank="1" showInputMessage="1" showErrorMessage="1" sqref="I13" xr:uid="{1BCEAEFA-BD17-44E3-BBB1-FC983C1F74A9}">
      <formula1>$K$9:$K$9</formula1>
    </dataValidation>
    <dataValidation type="list" allowBlank="1" showInputMessage="1" showErrorMessage="1" sqref="M18:M48" xr:uid="{D585A4A0-FE3A-4F4E-B187-ABBE876A4D99}">
      <formula1>$Y$31:$Y$32</formula1>
    </dataValidation>
  </dataValidations>
  <printOptions verticalCentered="1"/>
  <pageMargins left="0.2" right="0.2" top="0.25" bottom="0.25" header="0.05" footer="0.05"/>
  <pageSetup scale="39"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E97E-1331-4A0B-B978-E18E7066AF47}">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442</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704" t="s">
        <v>443</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444</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72" priority="3" stopIfTrue="1">
      <formula>$U$9&gt;100%</formula>
    </cfRule>
    <cfRule type="expression" dxfId="471" priority="4">
      <formula>$U$9&lt;50%</formula>
    </cfRule>
  </conditionalFormatting>
  <conditionalFormatting sqref="V9:V10">
    <cfRule type="expression" dxfId="470" priority="1">
      <formula>$V$9&lt;50%</formula>
    </cfRule>
    <cfRule type="expression" dxfId="469" priority="2">
      <formula>$V$9&gt;50%</formula>
    </cfRule>
  </conditionalFormatting>
  <dataValidations count="5">
    <dataValidation type="list" allowBlank="1" showInputMessage="1" showErrorMessage="1" sqref="M18:M48" xr:uid="{E809BA74-ECFD-4464-961A-DB215B88C502}">
      <formula1>$Y$31:$Y$32</formula1>
    </dataValidation>
    <dataValidation type="list" allowBlank="1" showInputMessage="1" showErrorMessage="1" sqref="I13" xr:uid="{C712A9C5-8F42-49F3-819E-8CAAEAC72ED8}">
      <formula1>$K$9:$K$9</formula1>
    </dataValidation>
    <dataValidation type="list" allowBlank="1" showInputMessage="1" showErrorMessage="1" sqref="H13" xr:uid="{BE5E7AF0-5E83-46F1-B5A5-22B26082F06B}">
      <formula1>$Y$13:$Y$14</formula1>
    </dataValidation>
    <dataValidation type="list" allowBlank="1" showInputMessage="1" showErrorMessage="1" sqref="F17 K17 Q17 Q14" xr:uid="{24A97DFC-FFCD-4141-A0F6-7B9E7C1975DD}">
      <formula1>$Y$11:$Y$12</formula1>
    </dataValidation>
    <dataValidation type="list" showInputMessage="1" showErrorMessage="1" sqref="D33:D48 D18:D31" xr:uid="{B13E6C9D-60FF-41B2-8600-A902D331B194}">
      <formula1>$Z$18:$Z$29</formula1>
    </dataValidation>
  </dataValidations>
  <printOptions verticalCentered="1"/>
  <pageMargins left="0.2" right="0.2" top="0.25" bottom="0.25" header="0.05" footer="0.05"/>
  <pageSetup scale="39"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A48A-F28A-4864-8DE4-E47935F9DADC}">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445</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446</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447</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8" priority="3" stopIfTrue="1">
      <formula>$U$9&gt;100%</formula>
    </cfRule>
    <cfRule type="expression" dxfId="467" priority="4">
      <formula>$U$9&lt;50%</formula>
    </cfRule>
  </conditionalFormatting>
  <conditionalFormatting sqref="V9:V10">
    <cfRule type="expression" dxfId="466" priority="1">
      <formula>$V$9&lt;50%</formula>
    </cfRule>
    <cfRule type="expression" dxfId="465" priority="2">
      <formula>$V$9&gt;50%</formula>
    </cfRule>
  </conditionalFormatting>
  <dataValidations count="5">
    <dataValidation type="list" showInputMessage="1" showErrorMessage="1" sqref="D33:D48 D18:D31" xr:uid="{546C5529-1B7A-4C4B-8DD1-E9BEA4C90774}">
      <formula1>$Z$18:$Z$29</formula1>
    </dataValidation>
    <dataValidation type="list" allowBlank="1" showInputMessage="1" showErrorMessage="1" sqref="F17 K17 Q17 Q14" xr:uid="{DA1D3611-5E05-46DD-9D69-2F2C5397BCA2}">
      <formula1>$Y$11:$Y$12</formula1>
    </dataValidation>
    <dataValidation type="list" allowBlank="1" showInputMessage="1" showErrorMessage="1" sqref="H13" xr:uid="{2A980873-16C7-4E32-A9C7-8C851176D54B}">
      <formula1>$Y$13:$Y$14</formula1>
    </dataValidation>
    <dataValidation type="list" allowBlank="1" showInputMessage="1" showErrorMessage="1" sqref="I13" xr:uid="{67EFE16B-7497-4AD3-95E3-3E7B38D321C4}">
      <formula1>$K$9:$K$9</formula1>
    </dataValidation>
    <dataValidation type="list" allowBlank="1" showInputMessage="1" showErrorMessage="1" sqref="M18:M48" xr:uid="{A7704474-020E-47F0-8B16-86CA8E61846B}">
      <formula1>$Y$31:$Y$32</formula1>
    </dataValidation>
  </dataValidations>
  <printOptions verticalCentered="1"/>
  <pageMargins left="0.2" right="0.2" top="0.25" bottom="0.25" header="0.05" footer="0.05"/>
  <pageSetup scale="39"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2075-648C-4DD0-AF2E-13AC0C459C72}">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448</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449</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450</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4" priority="3" stopIfTrue="1">
      <formula>$U$9&gt;100%</formula>
    </cfRule>
    <cfRule type="expression" dxfId="463" priority="4">
      <formula>$U$9&lt;50%</formula>
    </cfRule>
  </conditionalFormatting>
  <conditionalFormatting sqref="V9:V10">
    <cfRule type="expression" dxfId="462" priority="1">
      <formula>$V$9&lt;50%</formula>
    </cfRule>
    <cfRule type="expression" dxfId="461" priority="2">
      <formula>$V$9&gt;50%</formula>
    </cfRule>
  </conditionalFormatting>
  <dataValidations count="5">
    <dataValidation type="list" allowBlank="1" showInputMessage="1" showErrorMessage="1" sqref="M18:M48" xr:uid="{12F2F491-A73E-45D7-B128-0164233C0F56}">
      <formula1>$Y$31:$Y$32</formula1>
    </dataValidation>
    <dataValidation type="list" allowBlank="1" showInputMessage="1" showErrorMessage="1" sqref="I13" xr:uid="{DC2C701F-BDE7-4A38-B451-6F649AC285E8}">
      <formula1>$K$9:$K$9</formula1>
    </dataValidation>
    <dataValidation type="list" allowBlank="1" showInputMessage="1" showErrorMessage="1" sqref="H13" xr:uid="{8C3F2108-4204-45B3-9F7B-8A82702C42CF}">
      <formula1>$Y$13:$Y$14</formula1>
    </dataValidation>
    <dataValidation type="list" allowBlank="1" showInputMessage="1" showErrorMessage="1" sqref="F17 K17 Q17 Q14" xr:uid="{6A09060B-FF42-4F8E-A612-B6E13CD3B17D}">
      <formula1>$Y$11:$Y$12</formula1>
    </dataValidation>
    <dataValidation type="list" showInputMessage="1" showErrorMessage="1" sqref="D33:D48 D18:D31" xr:uid="{B56DD788-E889-4728-881E-F18A26B667C6}">
      <formula1>$Z$18:$Z$29</formula1>
    </dataValidation>
  </dataValidations>
  <printOptions verticalCentered="1"/>
  <pageMargins left="0.2" right="0.2" top="0.25" bottom="0.25" header="0.05" footer="0.05"/>
  <pageSetup scale="39"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814E-9236-47D2-BECD-572CF4E0178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451</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452</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453</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0" priority="3" stopIfTrue="1">
      <formula>$U$9&gt;100%</formula>
    </cfRule>
    <cfRule type="expression" dxfId="459" priority="4">
      <formula>$U$9&lt;50%</formula>
    </cfRule>
  </conditionalFormatting>
  <conditionalFormatting sqref="V9:V10">
    <cfRule type="expression" dxfId="458" priority="1">
      <formula>$V$9&lt;50%</formula>
    </cfRule>
    <cfRule type="expression" dxfId="457" priority="2">
      <formula>$V$9&gt;50%</formula>
    </cfRule>
  </conditionalFormatting>
  <dataValidations count="5">
    <dataValidation type="list" showInputMessage="1" showErrorMessage="1" sqref="D33:D48 D18:D31" xr:uid="{E21A90E5-4B54-47B1-A8F3-5CC3598986B5}">
      <formula1>$Z$18:$Z$29</formula1>
    </dataValidation>
    <dataValidation type="list" allowBlank="1" showInputMessage="1" showErrorMessage="1" sqref="F17 K17 Q17 Q14" xr:uid="{AB9B2CF8-35F4-426E-8EE8-40FD5218DB30}">
      <formula1>$Y$11:$Y$12</formula1>
    </dataValidation>
    <dataValidation type="list" allowBlank="1" showInputMessage="1" showErrorMessage="1" sqref="H13" xr:uid="{27CD9585-18A4-4DF2-9A33-F82135956FC2}">
      <formula1>$Y$13:$Y$14</formula1>
    </dataValidation>
    <dataValidation type="list" allowBlank="1" showInputMessage="1" showErrorMessage="1" sqref="I13" xr:uid="{BAA0F0A2-1CA0-4257-86EB-E6AD8D63650E}">
      <formula1>$K$9:$K$9</formula1>
    </dataValidation>
    <dataValidation type="list" allowBlank="1" showInputMessage="1" showErrorMessage="1" sqref="M18:M48" xr:uid="{7F73C89C-E0C2-40BD-9AE0-5F6597831AB6}">
      <formula1>$Y$31:$Y$32</formula1>
    </dataValidation>
  </dataValidations>
  <printOptions verticalCentered="1"/>
  <pageMargins left="0.2" right="0.2" top="0.25" bottom="0.25" header="0.05" footer="0.05"/>
  <pageSetup scale="39"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B141-A902-490E-A69E-74A34A8B1BB8}">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454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456</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457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413" t="s">
        <v>484</v>
      </c>
      <c r="D39" s="249">
        <v>4000</v>
      </c>
      <c r="E39" s="166">
        <v>4</v>
      </c>
      <c r="F39" s="417">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56" priority="3" stopIfTrue="1">
      <formula>$U$9&gt;100%</formula>
    </cfRule>
    <cfRule type="expression" dxfId="455" priority="4">
      <formula>$U$9&lt;50%</formula>
    </cfRule>
  </conditionalFormatting>
  <conditionalFormatting sqref="V9:V10">
    <cfRule type="expression" dxfId="454" priority="1">
      <formula>$V$9&lt;50%</formula>
    </cfRule>
    <cfRule type="expression" dxfId="453" priority="2">
      <formula>$V$9&gt;50%</formula>
    </cfRule>
  </conditionalFormatting>
  <dataValidations count="5">
    <dataValidation type="list" allowBlank="1" showInputMessage="1" showErrorMessage="1" sqref="F17 K17 Q17 Q14" xr:uid="{2CA39755-2058-4F9F-9537-04BA38B8A696}">
      <formula1>$Y$11:$Y$12</formula1>
    </dataValidation>
    <dataValidation type="list" allowBlank="1" showInputMessage="1" showErrorMessage="1" sqref="H13" xr:uid="{53A60C22-78DA-42E8-9C28-B94CB327C60A}">
      <formula1>$Y$13:$Y$14</formula1>
    </dataValidation>
    <dataValidation type="list" allowBlank="1" showInputMessage="1" showErrorMessage="1" sqref="I13" xr:uid="{B7B74BAD-239B-431E-AEE4-2146E4EE7DB7}">
      <formula1>$K$9:$K$9</formula1>
    </dataValidation>
    <dataValidation type="list" showInputMessage="1" showErrorMessage="1" sqref="D18:D48" xr:uid="{3D9B8A35-520B-4F5B-9ABD-11C72B55FA62}">
      <formula1>$Z$18:$Z$29</formula1>
    </dataValidation>
    <dataValidation type="list" allowBlank="1" showInputMessage="1" showErrorMessage="1" sqref="M18:M48" xr:uid="{C4C95581-C44C-4E05-89D4-CE094DFAEFF1}">
      <formula1>$Y$31:$Y$32</formula1>
    </dataValidation>
  </dataValidations>
  <printOptions verticalCentered="1"/>
  <pageMargins left="0.2" right="0.2" top="0.25" bottom="0.25" header="0.05" footer="0.05"/>
  <pageSetup scale="39"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FA79-0869-49FE-A041-7FE36BE7338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485</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486</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487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52" priority="3" stopIfTrue="1">
      <formula>$U$9&gt;100%</formula>
    </cfRule>
    <cfRule type="expression" dxfId="451" priority="4">
      <formula>$U$9&lt;50%</formula>
    </cfRule>
  </conditionalFormatting>
  <conditionalFormatting sqref="V9:V10">
    <cfRule type="expression" dxfId="450" priority="1">
      <formula>$V$9&lt;50%</formula>
    </cfRule>
    <cfRule type="expression" dxfId="449" priority="2">
      <formula>$V$9&gt;50%</formula>
    </cfRule>
  </conditionalFormatting>
  <dataValidations count="5">
    <dataValidation type="list" allowBlank="1" showInputMessage="1" showErrorMessage="1" sqref="M18:M48" xr:uid="{BC901C23-6DEF-4932-A8AA-5350497A26AC}">
      <formula1>$Y$31:$Y$32</formula1>
    </dataValidation>
    <dataValidation type="list" showInputMessage="1" showErrorMessage="1" sqref="D18:D48" xr:uid="{088305AA-AB65-4181-825B-B8E580963265}">
      <formula1>$Z$18:$Z$29</formula1>
    </dataValidation>
    <dataValidation type="list" allowBlank="1" showInputMessage="1" showErrorMessage="1" sqref="I13" xr:uid="{C11D8933-677E-4F5E-8B00-D95402D5E855}">
      <formula1>$K$9:$K$9</formula1>
    </dataValidation>
    <dataValidation type="list" allowBlank="1" showInputMessage="1" showErrorMessage="1" sqref="H13" xr:uid="{FDFA1EE5-5A83-4B6F-B8CC-7F0B9638B8B4}">
      <formula1>$Y$13:$Y$14</formula1>
    </dataValidation>
    <dataValidation type="list" allowBlank="1" showInputMessage="1" showErrorMessage="1" sqref="F17 K17 Q17 Q14" xr:uid="{3D07B19E-59F0-4255-B5DD-F7D77BF0F2F9}">
      <formula1>$Y$11:$Y$12</formula1>
    </dataValidation>
  </dataValidations>
  <printOptions verticalCentered="1"/>
  <pageMargins left="0.2" right="0.2" top="0.25" bottom="0.25" header="0.05" footer="0.05"/>
  <pageSetup scale="39"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8333-7058-4459-B1FA-20296453A2F1}">
  <sheetPr>
    <pageSetUpPr fitToPage="1"/>
  </sheetPr>
  <dimension ref="A1:AB51"/>
  <sheetViews>
    <sheetView topLeftCell="C5"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488</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489</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490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8" priority="3" stopIfTrue="1">
      <formula>$U$9&gt;100%</formula>
    </cfRule>
    <cfRule type="expression" dxfId="447" priority="4">
      <formula>$U$9&lt;50%</formula>
    </cfRule>
  </conditionalFormatting>
  <conditionalFormatting sqref="V9:V10">
    <cfRule type="expression" dxfId="446" priority="1">
      <formula>$V$9&lt;50%</formula>
    </cfRule>
    <cfRule type="expression" dxfId="445" priority="2">
      <formula>$V$9&gt;50%</formula>
    </cfRule>
  </conditionalFormatting>
  <dataValidations count="5">
    <dataValidation type="list" allowBlank="1" showInputMessage="1" showErrorMessage="1" sqref="F17 K17 Q17 Q14" xr:uid="{C9B7D4B9-F22F-457C-9AE2-5BA8290F4425}">
      <formula1>$Y$11:$Y$12</formula1>
    </dataValidation>
    <dataValidation type="list" allowBlank="1" showInputMessage="1" showErrorMessage="1" sqref="H13" xr:uid="{BEC7FC25-14AD-4491-8C19-E63F5DCDC2E3}">
      <formula1>$Y$13:$Y$14</formula1>
    </dataValidation>
    <dataValidation type="list" allowBlank="1" showInputMessage="1" showErrorMessage="1" sqref="I13" xr:uid="{993697FD-2B6F-4BF6-9A3E-8DA6467E2051}">
      <formula1>$K$9:$K$9</formula1>
    </dataValidation>
    <dataValidation type="list" showInputMessage="1" showErrorMessage="1" sqref="D18:D48" xr:uid="{E24A3156-06FD-482A-B6DA-21940D9593D8}">
      <formula1>$Z$18:$Z$29</formula1>
    </dataValidation>
    <dataValidation type="list" allowBlank="1" showInputMessage="1" showErrorMessage="1" sqref="M18:M48" xr:uid="{45AB17B9-DE3A-4F99-8482-545749844154}">
      <formula1>$Y$31:$Y$32</formula1>
    </dataValidation>
  </dataValidations>
  <printOptions verticalCentered="1"/>
  <pageMargins left="0.2" right="0.2" top="0.25" bottom="0.25" header="0.05" footer="0.05"/>
  <pageSetup scale="39"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66AFF-1870-4A4F-9D2A-13F0AFAD72BA}">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491</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492</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493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4" priority="3" stopIfTrue="1">
      <formula>$U$9&gt;100%</formula>
    </cfRule>
    <cfRule type="expression" dxfId="443" priority="4">
      <formula>$U$9&lt;50%</formula>
    </cfRule>
  </conditionalFormatting>
  <conditionalFormatting sqref="V9:V10">
    <cfRule type="expression" dxfId="442" priority="1">
      <formula>$V$9&lt;50%</formula>
    </cfRule>
    <cfRule type="expression" dxfId="441" priority="2">
      <formula>$V$9&gt;50%</formula>
    </cfRule>
  </conditionalFormatting>
  <dataValidations count="5">
    <dataValidation type="list" allowBlank="1" showInputMessage="1" showErrorMessage="1" sqref="M18:M48" xr:uid="{A6896A06-A674-4C30-B50F-7653C813F6F8}">
      <formula1>$Y$31:$Y$32</formula1>
    </dataValidation>
    <dataValidation type="list" showInputMessage="1" showErrorMessage="1" sqref="D18:D48" xr:uid="{EF3FF972-2D3E-4D17-B249-6296918BFD2F}">
      <formula1>$Z$18:$Z$29</formula1>
    </dataValidation>
    <dataValidation type="list" allowBlank="1" showInputMessage="1" showErrorMessage="1" sqref="I13" xr:uid="{35156975-9798-44B5-8BA4-AD1F8E51C9E9}">
      <formula1>$K$9:$K$9</formula1>
    </dataValidation>
    <dataValidation type="list" allowBlank="1" showInputMessage="1" showErrorMessage="1" sqref="H13" xr:uid="{A6DE9DA1-22F3-40E2-A731-BE63F6DE6EC8}">
      <formula1>$Y$13:$Y$14</formula1>
    </dataValidation>
    <dataValidation type="list" allowBlank="1" showInputMessage="1" showErrorMessage="1" sqref="F17 K17 Q17 Q14" xr:uid="{F874E364-393A-46D2-BD4C-892BF5F5E12C}">
      <formula1>$Y$11:$Y$12</formula1>
    </dataValidation>
  </dataValidations>
  <printOptions verticalCentered="1"/>
  <pageMargins left="0.2" right="0.2" top="0.25" bottom="0.25" header="0.05" footer="0.05"/>
  <pageSetup scale="39"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88E0-8924-4EEA-A17A-942DE7782090}">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495</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496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0" priority="3" stopIfTrue="1">
      <formula>$U$9&gt;100%</formula>
    </cfRule>
    <cfRule type="expression" dxfId="439" priority="4">
      <formula>$U$9&lt;50%</formula>
    </cfRule>
  </conditionalFormatting>
  <conditionalFormatting sqref="V9:V10">
    <cfRule type="expression" dxfId="438" priority="1">
      <formula>$V$9&lt;50%</formula>
    </cfRule>
    <cfRule type="expression" dxfId="437" priority="2">
      <formula>$V$9&gt;50%</formula>
    </cfRule>
  </conditionalFormatting>
  <dataValidations count="5">
    <dataValidation type="list" allowBlank="1" showInputMessage="1" showErrorMessage="1" sqref="F17 K17 Q17 Q14" xr:uid="{6D2753BD-A8EA-4900-BDEC-22EDD5CE70F6}">
      <formula1>$Y$11:$Y$12</formula1>
    </dataValidation>
    <dataValidation type="list" allowBlank="1" showInputMessage="1" showErrorMessage="1" sqref="H13" xr:uid="{C365A7CB-9F15-4D73-ADED-110B41E35B56}">
      <formula1>$Y$13:$Y$14</formula1>
    </dataValidation>
    <dataValidation type="list" allowBlank="1" showInputMessage="1" showErrorMessage="1" sqref="I13" xr:uid="{7D62E8C6-BC39-439F-80B0-7B74D43F7E88}">
      <formula1>$K$9:$K$9</formula1>
    </dataValidation>
    <dataValidation type="list" showInputMessage="1" showErrorMessage="1" sqref="D18:D48" xr:uid="{BF4DC8E1-47AD-4346-B76B-35F0325937F7}">
      <formula1>$Z$18:$Z$29</formula1>
    </dataValidation>
    <dataValidation type="list" allowBlank="1" showInputMessage="1" showErrorMessage="1" sqref="M18:M48" xr:uid="{AB302A42-F3E2-4D3E-8176-8EAA92DB1DF2}">
      <formula1>$Y$31:$Y$32</formula1>
    </dataValidation>
  </dataValidations>
  <printOptions verticalCentered="1"/>
  <pageMargins left="0.2" right="0.2" top="0.25" bottom="0.25" header="0.05" footer="0.05"/>
  <pageSetup scale="39"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4AAE-3199-4A8E-90F0-7BED70BE44C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498</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499</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500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36" priority="3" stopIfTrue="1">
      <formula>$U$9&gt;100%</formula>
    </cfRule>
    <cfRule type="expression" dxfId="435" priority="4">
      <formula>$U$9&lt;50%</formula>
    </cfRule>
  </conditionalFormatting>
  <conditionalFormatting sqref="V9:V10">
    <cfRule type="expression" dxfId="434" priority="1">
      <formula>$V$9&lt;50%</formula>
    </cfRule>
    <cfRule type="expression" dxfId="433" priority="2">
      <formula>$V$9&gt;50%</formula>
    </cfRule>
  </conditionalFormatting>
  <dataValidations count="5">
    <dataValidation type="list" allowBlank="1" showInputMessage="1" showErrorMessage="1" sqref="M18:M48" xr:uid="{D85A605F-A4C1-40AE-8CAF-770DFB818E54}">
      <formula1>$Y$31:$Y$32</formula1>
    </dataValidation>
    <dataValidation type="list" showInputMessage="1" showErrorMessage="1" sqref="D18:D48" xr:uid="{CD57C4D7-B3C2-4584-80BB-F0E8BB4A37AE}">
      <formula1>$Z$18:$Z$29</formula1>
    </dataValidation>
    <dataValidation type="list" allowBlank="1" showInputMessage="1" showErrorMessage="1" sqref="I13" xr:uid="{FE0286DD-8388-4F74-9008-17FC5F2100D4}">
      <formula1>$K$9:$K$9</formula1>
    </dataValidation>
    <dataValidation type="list" allowBlank="1" showInputMessage="1" showErrorMessage="1" sqref="H13" xr:uid="{25DEFCAA-FB38-43D7-8FF5-98EF948B211D}">
      <formula1>$Y$13:$Y$14</formula1>
    </dataValidation>
    <dataValidation type="list" allowBlank="1" showInputMessage="1" showErrorMessage="1" sqref="F17 K17 Q17 Q14" xr:uid="{3BBA5D66-2E5A-4FD6-B9FB-E58B15650415}">
      <formula1>$Y$11:$Y$12</formula1>
    </dataValidation>
  </dataValidations>
  <printOptions verticalCentered="1"/>
  <pageMargins left="0.2" right="0.2" top="0.25" bottom="0.25" header="0.05" footer="0.05"/>
  <pageSetup scale="39"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8A35-12FD-428D-8AB1-A3E4675EF166}">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501</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502</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503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32" priority="3" stopIfTrue="1">
      <formula>$U$9&gt;100%</formula>
    </cfRule>
    <cfRule type="expression" dxfId="431" priority="4">
      <formula>$U$9&lt;50%</formula>
    </cfRule>
  </conditionalFormatting>
  <conditionalFormatting sqref="V9:V10">
    <cfRule type="expression" dxfId="430" priority="1">
      <formula>$V$9&lt;50%</formula>
    </cfRule>
    <cfRule type="expression" dxfId="429" priority="2">
      <formula>$V$9&gt;50%</formula>
    </cfRule>
  </conditionalFormatting>
  <dataValidations count="5">
    <dataValidation type="list" allowBlank="1" showInputMessage="1" showErrorMessage="1" sqref="F17 K17 Q17 Q14" xr:uid="{76A928EA-197B-49CD-BA08-18BBE6E8E7B9}">
      <formula1>$Y$11:$Y$12</formula1>
    </dataValidation>
    <dataValidation type="list" allowBlank="1" showInputMessage="1" showErrorMessage="1" sqref="H13" xr:uid="{9C4CF262-9508-45CA-B401-09FC772DF801}">
      <formula1>$Y$13:$Y$14</formula1>
    </dataValidation>
    <dataValidation type="list" allowBlank="1" showInputMessage="1" showErrorMessage="1" sqref="I13" xr:uid="{06417034-4074-4648-91A3-9A9BB77E07BF}">
      <formula1>$K$9:$K$9</formula1>
    </dataValidation>
    <dataValidation type="list" showInputMessage="1" showErrorMessage="1" sqref="D18:D48" xr:uid="{3BE5BBA1-28C9-41A7-9E81-3F8FB9426388}">
      <formula1>$Z$18:$Z$29</formula1>
    </dataValidation>
    <dataValidation type="list" allowBlank="1" showInputMessage="1" showErrorMessage="1" sqref="M18:M48" xr:uid="{7C0DA918-0E01-4D0A-B578-0EC3B4475E2B}">
      <formula1>$Y$31:$Y$32</formula1>
    </dataValidation>
  </dataValidations>
  <printOptions verticalCentered="1"/>
  <pageMargins left="0.2" right="0.2" top="0.25" bottom="0.25" header="0.05" footer="0.05"/>
  <pageSetup scale="39"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88D2-2E2B-4585-B500-C56BB8E5AAA2}">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505</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506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8" priority="3" stopIfTrue="1">
      <formula>$U$9&gt;100%</formula>
    </cfRule>
    <cfRule type="expression" dxfId="427" priority="4">
      <formula>$U$9&lt;50%</formula>
    </cfRule>
  </conditionalFormatting>
  <conditionalFormatting sqref="V9:V10">
    <cfRule type="expression" dxfId="426" priority="1">
      <formula>$V$9&lt;50%</formula>
    </cfRule>
    <cfRule type="expression" dxfId="425" priority="2">
      <formula>$V$9&gt;50%</formula>
    </cfRule>
  </conditionalFormatting>
  <dataValidations count="5">
    <dataValidation type="list" allowBlank="1" showInputMessage="1" showErrorMessage="1" sqref="M18:M48" xr:uid="{3BE298A9-E616-43AA-9474-CD9041C2E0B0}">
      <formula1>$Y$31:$Y$32</formula1>
    </dataValidation>
    <dataValidation type="list" showInputMessage="1" showErrorMessage="1" sqref="D18:D48" xr:uid="{3D1C5D1C-4500-4C5D-B123-5ABDA4EBB3DB}">
      <formula1>$Z$18:$Z$29</formula1>
    </dataValidation>
    <dataValidation type="list" allowBlank="1" showInputMessage="1" showErrorMessage="1" sqref="I13" xr:uid="{05196056-270C-4650-949C-2EAD55EB5FB8}">
      <formula1>$K$9:$K$9</formula1>
    </dataValidation>
    <dataValidation type="list" allowBlank="1" showInputMessage="1" showErrorMessage="1" sqref="H13" xr:uid="{2A13AC02-CB67-4B70-8CC8-9CAEE16CC328}">
      <formula1>$Y$13:$Y$14</formula1>
    </dataValidation>
    <dataValidation type="list" allowBlank="1" showInputMessage="1" showErrorMessage="1" sqref="F17 K17 Q17 Q14" xr:uid="{55297A4B-7A85-4D5D-B0F6-32F2A9E277F3}">
      <formula1>$Y$11:$Y$12</formula1>
    </dataValidation>
  </dataValidations>
  <printOptions verticalCentered="1"/>
  <pageMargins left="0.2" right="0.2" top="0.25" bottom="0.25" header="0.05" footer="0.05"/>
  <pageSetup scale="39"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C68A-29F1-4C3B-A371-A193B414EB12}">
  <sheetPr>
    <pageSetUpPr fitToPage="1"/>
  </sheetPr>
  <dimension ref="A1:AB51"/>
  <sheetViews>
    <sheetView topLeftCell="C3"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507</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508</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4" priority="3" stopIfTrue="1">
      <formula>$U$9&gt;100%</formula>
    </cfRule>
    <cfRule type="expression" dxfId="423" priority="4">
      <formula>$U$9&lt;50%</formula>
    </cfRule>
  </conditionalFormatting>
  <conditionalFormatting sqref="V9:V10">
    <cfRule type="expression" dxfId="422" priority="1">
      <formula>$V$9&lt;50%</formula>
    </cfRule>
    <cfRule type="expression" dxfId="421" priority="2">
      <formula>$V$9&gt;50%</formula>
    </cfRule>
  </conditionalFormatting>
  <dataValidations count="5">
    <dataValidation type="list" allowBlank="1" showInputMessage="1" showErrorMessage="1" sqref="F17 K17 Q17 Q14" xr:uid="{41B46A62-7200-47BC-91A4-2C9325E0640E}">
      <formula1>$Y$11:$Y$12</formula1>
    </dataValidation>
    <dataValidation type="list" allowBlank="1" showInputMessage="1" showErrorMessage="1" sqref="H13" xr:uid="{B9AFFCED-80CD-428A-B81D-2E081807D886}">
      <formula1>$Y$13:$Y$14</formula1>
    </dataValidation>
    <dataValidation type="list" allowBlank="1" showInputMessage="1" showErrorMessage="1" sqref="I13" xr:uid="{A8D015B1-1C1D-4A85-8AFD-D8297320000E}">
      <formula1>$K$9:$K$9</formula1>
    </dataValidation>
    <dataValidation type="list" showInputMessage="1" showErrorMessage="1" sqref="D18:D48" xr:uid="{E071DF49-B990-496B-B760-19F2DBE01462}">
      <formula1>$Z$18:$Z$29</formula1>
    </dataValidation>
    <dataValidation type="list" allowBlank="1" showInputMessage="1" showErrorMessage="1" sqref="M18:M48" xr:uid="{12E63090-6166-4D3E-A348-32944D528618}">
      <formula1>$Y$31:$Y$32</formula1>
    </dataValidation>
  </dataValidations>
  <printOptions verticalCentered="1"/>
  <pageMargins left="0.2" right="0.2" top="0.25" bottom="0.25" header="0.05" footer="0.05"/>
  <pageSetup scale="39"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AF0C-61EE-4F8F-8513-171C6EEEA185}">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510</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511</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512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0" priority="3" stopIfTrue="1">
      <formula>$U$9&gt;100%</formula>
    </cfRule>
    <cfRule type="expression" dxfId="419" priority="4">
      <formula>$U$9&lt;50%</formula>
    </cfRule>
  </conditionalFormatting>
  <conditionalFormatting sqref="V9:V10">
    <cfRule type="expression" dxfId="418" priority="1">
      <formula>$V$9&lt;50%</formula>
    </cfRule>
    <cfRule type="expression" dxfId="417" priority="2">
      <formula>$V$9&gt;50%</formula>
    </cfRule>
  </conditionalFormatting>
  <dataValidations count="5">
    <dataValidation type="list" allowBlank="1" showInputMessage="1" showErrorMessage="1" sqref="M18:M48" xr:uid="{6C5338AF-C786-4E25-89D7-3B7CA5EA7737}">
      <formula1>$Y$31:$Y$32</formula1>
    </dataValidation>
    <dataValidation type="list" showInputMessage="1" showErrorMessage="1" sqref="D18:D48" xr:uid="{7C512998-A22C-40F7-A1DE-214A8E31392A}">
      <formula1>$Z$18:$Z$29</formula1>
    </dataValidation>
    <dataValidation type="list" allowBlank="1" showInputMessage="1" showErrorMessage="1" sqref="I13" xr:uid="{5FE79134-DDF8-42D7-A125-D332ACC5BCDE}">
      <formula1>$K$9:$K$9</formula1>
    </dataValidation>
    <dataValidation type="list" allowBlank="1" showInputMessage="1" showErrorMessage="1" sqref="H13" xr:uid="{73499490-B8C1-4DE3-B95D-34FF89A1F501}">
      <formula1>$Y$13:$Y$14</formula1>
    </dataValidation>
    <dataValidation type="list" allowBlank="1" showInputMessage="1" showErrorMessage="1" sqref="F17 K17 Q17 Q14" xr:uid="{289E78CF-F597-4BCB-A55B-668BAC198423}">
      <formula1>$Y$11:$Y$12</formula1>
    </dataValidation>
  </dataValidations>
  <printOptions verticalCentered="1"/>
  <pageMargins left="0.2" right="0.2" top="0.25" bottom="0.25" header="0.05" footer="0.05"/>
  <pageSetup scale="39"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59EE-C823-457A-85E3-BA19C55777C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513</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514</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515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16" priority="3" stopIfTrue="1">
      <formula>$U$9&gt;100%</formula>
    </cfRule>
    <cfRule type="expression" dxfId="415" priority="4">
      <formula>$U$9&lt;50%</formula>
    </cfRule>
  </conditionalFormatting>
  <conditionalFormatting sqref="V9:V10">
    <cfRule type="expression" dxfId="414" priority="1">
      <formula>$V$9&lt;50%</formula>
    </cfRule>
    <cfRule type="expression" dxfId="413" priority="2">
      <formula>$V$9&gt;50%</formula>
    </cfRule>
  </conditionalFormatting>
  <dataValidations count="5">
    <dataValidation type="list" allowBlank="1" showInputMessage="1" showErrorMessage="1" sqref="F17 K17 Q17 Q14" xr:uid="{F6337CC7-13D7-4BAE-9923-9C141214DE5D}">
      <formula1>$Y$11:$Y$12</formula1>
    </dataValidation>
    <dataValidation type="list" allowBlank="1" showInputMessage="1" showErrorMessage="1" sqref="H13" xr:uid="{7D5400EA-946E-4966-8F40-CA4362483890}">
      <formula1>$Y$13:$Y$14</formula1>
    </dataValidation>
    <dataValidation type="list" allowBlank="1" showInputMessage="1" showErrorMessage="1" sqref="I13" xr:uid="{679B0777-646A-40A0-A4D0-09C1FFC50FA7}">
      <formula1>$K$9:$K$9</formula1>
    </dataValidation>
    <dataValidation type="list" showInputMessage="1" showErrorMessage="1" sqref="D18:D48" xr:uid="{94396D74-5D92-465C-9C22-09E958271548}">
      <formula1>$Z$18:$Z$29</formula1>
    </dataValidation>
    <dataValidation type="list" allowBlank="1" showInputMessage="1" showErrorMessage="1" sqref="M18:M48" xr:uid="{7F5B3EFA-EEA2-469F-A5EC-7F78BE80C0B1}">
      <formula1>$Y$31:$Y$32</formula1>
    </dataValidation>
  </dataValidations>
  <printOptions verticalCentered="1"/>
  <pageMargins left="0.2" right="0.2" top="0.25" bottom="0.25" header="0.05" footer="0.05"/>
  <pageSetup scale="39"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D13-0F86-4704-8E2E-FE3907330ECD}">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516</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518</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419">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421">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421">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12" priority="3" stopIfTrue="1">
      <formula>$U$9&gt;100%</formula>
    </cfRule>
    <cfRule type="expression" dxfId="411" priority="4">
      <formula>$U$9&lt;50%</formula>
    </cfRule>
  </conditionalFormatting>
  <conditionalFormatting sqref="V9:V10">
    <cfRule type="expression" dxfId="410" priority="1">
      <formula>$V$9&lt;50%</formula>
    </cfRule>
    <cfRule type="expression" dxfId="409" priority="2">
      <formula>$V$9&gt;50%</formula>
    </cfRule>
  </conditionalFormatting>
  <dataValidations count="5">
    <dataValidation type="list" allowBlank="1" showInputMessage="1" showErrorMessage="1" sqref="M18:M48" xr:uid="{4F7E1D09-BB7E-47BD-93A4-3051A3F53A5D}">
      <formula1>$Y$31:$Y$32</formula1>
    </dataValidation>
    <dataValidation type="list" showInputMessage="1" showErrorMessage="1" sqref="D18:D29 D32:D34 D36:D48" xr:uid="{183BD0F8-DDD7-4C27-BB6B-AB811F334C70}">
      <formula1>$Z$18:$Z$29</formula1>
    </dataValidation>
    <dataValidation type="list" allowBlank="1" showInputMessage="1" showErrorMessage="1" sqref="I13" xr:uid="{FDD2A77A-D137-4B1E-813C-6285EADFCDCF}">
      <formula1>$K$9:$K$9</formula1>
    </dataValidation>
    <dataValidation type="list" allowBlank="1" showInputMessage="1" showErrorMessage="1" sqref="H13" xr:uid="{71616DA3-3609-4AE6-BD0D-2ED9262A6672}">
      <formula1>$Y$13:$Y$14</formula1>
    </dataValidation>
    <dataValidation type="list" allowBlank="1" showInputMessage="1" showErrorMessage="1" sqref="F17 K17 Q17 Q14" xr:uid="{82088D79-6681-4189-9F4F-0B82F759E3E5}">
      <formula1>$Y$11:$Y$12</formula1>
    </dataValidation>
  </dataValidations>
  <printOptions verticalCentered="1"/>
  <pageMargins left="0.2" right="0.2" top="0.25" bottom="0.25" header="0.05" footer="0.05"/>
  <pageSetup scale="39"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341A-8708-4DF8-B98A-2F699419F11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520</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521</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8" priority="3" stopIfTrue="1">
      <formula>$U$9&gt;100%</formula>
    </cfRule>
    <cfRule type="expression" dxfId="407" priority="4">
      <formula>$U$9&lt;50%</formula>
    </cfRule>
  </conditionalFormatting>
  <conditionalFormatting sqref="V9:V10">
    <cfRule type="expression" dxfId="406" priority="1">
      <formula>$V$9&lt;50%</formula>
    </cfRule>
    <cfRule type="expression" dxfId="405" priority="2">
      <formula>$V$9&gt;50%</formula>
    </cfRule>
  </conditionalFormatting>
  <dataValidations count="5">
    <dataValidation type="list" allowBlank="1" showInputMessage="1" showErrorMessage="1" sqref="F17 K17 Q17 Q14" xr:uid="{80170AB2-A9F3-4D8B-B096-E80FA856F2F4}">
      <formula1>$Y$11:$Y$12</formula1>
    </dataValidation>
    <dataValidation type="list" allowBlank="1" showInputMessage="1" showErrorMessage="1" sqref="H13" xr:uid="{F9B18E91-3ACC-40DC-B773-8D0968D2A36E}">
      <formula1>$Y$13:$Y$14</formula1>
    </dataValidation>
    <dataValidation type="list" allowBlank="1" showInputMessage="1" showErrorMessage="1" sqref="I13" xr:uid="{CA8655A1-E4F1-4C6C-BEAD-9B9578791281}">
      <formula1>$K$9:$K$9</formula1>
    </dataValidation>
    <dataValidation type="list" showInputMessage="1" showErrorMessage="1" sqref="D18:D48" xr:uid="{4F91F8D2-C6D3-45F5-B3B2-D93064DC4DF1}">
      <formula1>$Z$18:$Z$29</formula1>
    </dataValidation>
    <dataValidation type="list" allowBlank="1" showInputMessage="1" showErrorMessage="1" sqref="M18:M48" xr:uid="{093FF5C9-2600-40C8-A659-470DCE4E80E3}">
      <formula1>$Y$31:$Y$32</formula1>
    </dataValidation>
  </dataValidations>
  <printOptions verticalCentered="1"/>
  <pageMargins left="0.2" right="0.2" top="0.25" bottom="0.25" header="0.05" footer="0.05"/>
  <pageSetup scale="39"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D486-176E-499A-B3EB-08A58E76AAD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523</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524</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4" priority="3" stopIfTrue="1">
      <formula>$U$9&gt;100%</formula>
    </cfRule>
    <cfRule type="expression" dxfId="403" priority="4">
      <formula>$U$9&lt;50%</formula>
    </cfRule>
  </conditionalFormatting>
  <conditionalFormatting sqref="V9:V10">
    <cfRule type="expression" dxfId="402" priority="1">
      <formula>$V$9&lt;50%</formula>
    </cfRule>
    <cfRule type="expression" dxfId="401" priority="2">
      <formula>$V$9&gt;50%</formula>
    </cfRule>
  </conditionalFormatting>
  <dataValidations count="5">
    <dataValidation type="list" allowBlank="1" showInputMessage="1" showErrorMessage="1" sqref="M18:M48" xr:uid="{A81956A8-227A-4B09-9B9F-1F6E6CA81CAC}">
      <formula1>$Y$31:$Y$32</formula1>
    </dataValidation>
    <dataValidation type="list" showInputMessage="1" showErrorMessage="1" sqref="D18:D48" xr:uid="{04DE460E-CAD1-4E02-B9AC-0D14C89D871E}">
      <formula1>$Z$18:$Z$29</formula1>
    </dataValidation>
    <dataValidation type="list" allowBlank="1" showInputMessage="1" showErrorMessage="1" sqref="I13" xr:uid="{4185F908-8FA6-4924-958E-A8B562080D36}">
      <formula1>$K$9:$K$9</formula1>
    </dataValidation>
    <dataValidation type="list" allowBlank="1" showInputMessage="1" showErrorMessage="1" sqref="H13" xr:uid="{C1E72B1B-38D0-4481-831D-15DED92DADD1}">
      <formula1>$Y$13:$Y$14</formula1>
    </dataValidation>
    <dataValidation type="list" allowBlank="1" showInputMessage="1" showErrorMessage="1" sqref="F17 K17 Q17 Q14" xr:uid="{1E675CD2-696C-4C8A-88DE-D2201248FC7A}">
      <formula1>$Y$11:$Y$12</formula1>
    </dataValidation>
  </dataValidations>
  <printOptions verticalCentered="1"/>
  <pageMargins left="0.2" right="0.2" top="0.25" bottom="0.25" header="0.05" footer="0.05"/>
  <pageSetup scale="39"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0C6A-DCAA-49FC-B983-0CDFC2E4990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526</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527</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0" priority="3" stopIfTrue="1">
      <formula>$U$9&gt;100%</formula>
    </cfRule>
    <cfRule type="expression" dxfId="399" priority="4">
      <formula>$U$9&lt;50%</formula>
    </cfRule>
  </conditionalFormatting>
  <conditionalFormatting sqref="V9:V10">
    <cfRule type="expression" dxfId="398" priority="1">
      <formula>$V$9&lt;50%</formula>
    </cfRule>
    <cfRule type="expression" dxfId="397" priority="2">
      <formula>$V$9&gt;50%</formula>
    </cfRule>
  </conditionalFormatting>
  <dataValidations count="5">
    <dataValidation type="list" allowBlank="1" showInputMessage="1" showErrorMessage="1" sqref="F17 K17 Q17 Q14" xr:uid="{27DBED7E-1109-4AB9-9879-24733E4BD8ED}">
      <formula1>$Y$11:$Y$12</formula1>
    </dataValidation>
    <dataValidation type="list" allowBlank="1" showInputMessage="1" showErrorMessage="1" sqref="H13" xr:uid="{0199AD76-7263-4E99-A0AE-C051D91148CE}">
      <formula1>$Y$13:$Y$14</formula1>
    </dataValidation>
    <dataValidation type="list" allowBlank="1" showInputMessage="1" showErrorMessage="1" sqref="I13" xr:uid="{94276009-A3E4-4218-B75D-5FABCF710C78}">
      <formula1>$K$9:$K$9</formula1>
    </dataValidation>
    <dataValidation type="list" showInputMessage="1" showErrorMessage="1" sqref="D18:D48" xr:uid="{445333DD-34BC-4882-A4F5-431A010A428F}">
      <formula1>$Z$18:$Z$29</formula1>
    </dataValidation>
    <dataValidation type="list" allowBlank="1" showInputMessage="1" showErrorMessage="1" sqref="M18:M48" xr:uid="{453C2656-852B-4FF8-9232-28C6E70B682B}">
      <formula1>$Y$31:$Y$32</formula1>
    </dataValidation>
  </dataValidations>
  <printOptions verticalCentered="1"/>
  <pageMargins left="0.2" right="0.2" top="0.25" bottom="0.25" header="0.05" footer="0.05"/>
  <pageSetup scale="39"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06C2-2B56-4EB2-8F57-6F138B79B2C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529</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530</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96" priority="3" stopIfTrue="1">
      <formula>$U$9&gt;100%</formula>
    </cfRule>
    <cfRule type="expression" dxfId="395" priority="4">
      <formula>$U$9&lt;50%</formula>
    </cfRule>
  </conditionalFormatting>
  <conditionalFormatting sqref="V9:V10">
    <cfRule type="expression" dxfId="394" priority="1">
      <formula>$V$9&lt;50%</formula>
    </cfRule>
    <cfRule type="expression" dxfId="393" priority="2">
      <formula>$V$9&gt;50%</formula>
    </cfRule>
  </conditionalFormatting>
  <dataValidations count="5">
    <dataValidation type="list" allowBlank="1" showInputMessage="1" showErrorMessage="1" sqref="M18:M48" xr:uid="{DC45315D-6150-4EAF-A9AD-AE0ACBFD1539}">
      <formula1>$Y$31:$Y$32</formula1>
    </dataValidation>
    <dataValidation type="list" showInputMessage="1" showErrorMessage="1" sqref="D18:D48" xr:uid="{A943C800-8BC4-43AC-9FD3-AA22C3DD3E54}">
      <formula1>$Z$18:$Z$29</formula1>
    </dataValidation>
    <dataValidation type="list" allowBlank="1" showInputMessage="1" showErrorMessage="1" sqref="I13" xr:uid="{183C8DFB-C5DD-460F-88FD-65B61F15B89B}">
      <formula1>$K$9:$K$9</formula1>
    </dataValidation>
    <dataValidation type="list" allowBlank="1" showInputMessage="1" showErrorMessage="1" sqref="H13" xr:uid="{3BC4CB39-52AD-4473-BE81-7096D5F183D4}">
      <formula1>$Y$13:$Y$14</formula1>
    </dataValidation>
    <dataValidation type="list" allowBlank="1" showInputMessage="1" showErrorMessage="1" sqref="F17 K17 Q17 Q14" xr:uid="{E0A0BE1A-F3D5-4CC6-804E-E60445A64B53}">
      <formula1>$Y$11:$Y$12</formula1>
    </dataValidation>
  </dataValidations>
  <printOptions verticalCentered="1"/>
  <pageMargins left="0.2" right="0.2" top="0.25" bottom="0.25" header="0.05" footer="0.05"/>
  <pageSetup scale="39"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8E7B-7A1B-41AB-B834-C8276FF8024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532</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533</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67" t="s">
        <v>534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92" priority="3" stopIfTrue="1">
      <formula>$U$9&gt;100%</formula>
    </cfRule>
    <cfRule type="expression" dxfId="391" priority="4">
      <formula>$U$9&lt;50%</formula>
    </cfRule>
  </conditionalFormatting>
  <conditionalFormatting sqref="V9:V10">
    <cfRule type="expression" dxfId="390" priority="1">
      <formula>$V$9&lt;50%</formula>
    </cfRule>
    <cfRule type="expression" dxfId="389" priority="2">
      <formula>$V$9&gt;50%</formula>
    </cfRule>
  </conditionalFormatting>
  <dataValidations count="5">
    <dataValidation type="list" allowBlank="1" showInputMessage="1" showErrorMessage="1" sqref="F17 K17 Q17 Q14" xr:uid="{D90AEE63-37A6-44D1-A8FC-5ABA877738F9}">
      <formula1>$Y$11:$Y$12</formula1>
    </dataValidation>
    <dataValidation type="list" allowBlank="1" showInputMessage="1" showErrorMessage="1" sqref="H13" xr:uid="{486355E6-77C2-4476-BC2D-7C768A6BEEDC}">
      <formula1>$Y$13:$Y$14</formula1>
    </dataValidation>
    <dataValidation type="list" allowBlank="1" showInputMessage="1" showErrorMessage="1" sqref="I13" xr:uid="{C5600C3D-573A-4DB3-94D1-7D7F53050C0C}">
      <formula1>$K$9:$K$9</formula1>
    </dataValidation>
    <dataValidation type="list" showInputMessage="1" showErrorMessage="1" sqref="D18:D48" xr:uid="{C8419E8E-4B20-4B73-AE80-1F3F0A7A413A}">
      <formula1>$Z$18:$Z$29</formula1>
    </dataValidation>
    <dataValidation type="list" allowBlank="1" showInputMessage="1" showErrorMessage="1" sqref="M18:M48" xr:uid="{D48CF1E8-56F3-4A6C-97B5-DC9F9F194D3B}">
      <formula1>$Y$31:$Y$32</formula1>
    </dataValidation>
  </dataValidations>
  <printOptions verticalCentered="1"/>
  <pageMargins left="0.2" right="0.2" top="0.25" bottom="0.25" header="0.05" footer="0.05"/>
  <pageSetup scale="39"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BF57-1DB9-431B-8DF4-286D6995FAC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535</v>
      </c>
      <c r="G2" s="545"/>
      <c r="H2" s="541" t="s">
        <v>36</v>
      </c>
      <c r="I2" s="542"/>
      <c r="J2" s="543"/>
      <c r="K2" s="48"/>
      <c r="L2" s="526" t="s">
        <v>37</v>
      </c>
      <c r="M2" s="527"/>
      <c r="N2" s="528"/>
      <c r="O2" s="240"/>
      <c r="P2" s="439">
        <f>H49</f>
        <v>15777.590000000002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8677.61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7099.9800000000014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536</v>
      </c>
      <c r="G5" s="539"/>
      <c r="H5" s="535" t="s">
        <v>52</v>
      </c>
      <c r="I5" s="536"/>
      <c r="J5" s="537"/>
      <c r="K5" s="46"/>
      <c r="L5" s="532" t="s">
        <v>53</v>
      </c>
      <c r="M5" s="533"/>
      <c r="N5" s="534"/>
      <c r="O5" s="240"/>
      <c r="P5" s="518">
        <f>IFERROR((P2-P3)/P2,"")</f>
        <v>0.45000408807682291</v>
      </c>
      <c r="Q5" s="518"/>
      <c r="R5" s="519"/>
      <c r="S5" s="452" t="s">
        <v>54</v>
      </c>
      <c r="T5" s="454"/>
      <c r="U5" s="511"/>
      <c r="V5" s="512"/>
      <c r="W5" s="31"/>
      <c r="X5" s="167"/>
      <c r="Y5" s="175"/>
      <c r="Z5" s="173"/>
      <c r="AA5" s="173"/>
      <c r="AB5" s="173"/>
    </row>
    <row r="6" spans="1:28" ht="15" customHeight="1">
      <c r="A6" s="167"/>
      <c r="B6" s="230" t="s">
        <v>55</v>
      </c>
      <c r="C6" s="44"/>
      <c r="D6" s="535" t="s">
        <v>56</v>
      </c>
      <c r="E6" s="537"/>
      <c r="F6" s="538" t="s">
        <v>537</v>
      </c>
      <c r="G6" s="539"/>
      <c r="H6" s="535" t="s">
        <v>58</v>
      </c>
      <c r="I6" s="536"/>
      <c r="J6" s="537"/>
      <c r="K6" s="46"/>
      <c r="L6" s="513" t="s">
        <v>59</v>
      </c>
      <c r="M6" s="514"/>
      <c r="N6" s="515"/>
      <c r="O6" s="240"/>
      <c r="P6" s="516">
        <f>T49</f>
        <v>8677.61</v>
      </c>
      <c r="Q6" s="516"/>
      <c r="R6" s="517"/>
      <c r="S6" s="452" t="s">
        <v>60</v>
      </c>
      <c r="T6" s="454"/>
      <c r="U6" s="511"/>
      <c r="V6" s="512"/>
      <c r="W6" s="32"/>
      <c r="X6" s="64"/>
      <c r="Y6" s="65"/>
      <c r="Z6" s="173"/>
      <c r="AA6" s="173"/>
      <c r="AB6" s="173"/>
    </row>
    <row r="7" spans="1:28" ht="15" customHeight="1">
      <c r="A7" s="167"/>
      <c r="B7" s="230" t="s">
        <v>61</v>
      </c>
      <c r="C7" s="45"/>
      <c r="D7" s="535" t="s">
        <v>62</v>
      </c>
      <c r="E7" s="537"/>
      <c r="F7" s="567" t="s">
        <v>538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8677.61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61"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6"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6"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6"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6"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419">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421">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t="s">
        <v>480</v>
      </c>
      <c r="C36" s="19" t="s">
        <v>481</v>
      </c>
      <c r="D36" s="250"/>
      <c r="E36" s="165">
        <v>1</v>
      </c>
      <c r="F36" s="22">
        <v>1598.96</v>
      </c>
      <c r="G36" s="23">
        <f t="shared" si="1"/>
        <v>2270.52</v>
      </c>
      <c r="H36" s="24">
        <f t="shared" si="2"/>
        <v>2270.52</v>
      </c>
      <c r="I36" s="56"/>
      <c r="J36" s="201">
        <f t="shared" si="0"/>
        <v>1</v>
      </c>
      <c r="K36" s="23">
        <f t="shared" si="3"/>
        <v>1248.79</v>
      </c>
      <c r="L36" s="23">
        <f t="shared" si="4"/>
        <v>1248.79</v>
      </c>
      <c r="M36" s="22" t="s">
        <v>113</v>
      </c>
      <c r="N36" s="26">
        <v>0.45</v>
      </c>
      <c r="O36" s="68"/>
      <c r="P36" s="3"/>
      <c r="Q36" s="27"/>
      <c r="R36" s="28">
        <f t="shared" si="9"/>
        <v>0</v>
      </c>
      <c r="S36" s="28">
        <f t="shared" si="5"/>
        <v>1248.79</v>
      </c>
      <c r="T36" s="28">
        <f t="shared" si="6"/>
        <v>1248.79</v>
      </c>
      <c r="U36" s="43">
        <f t="shared" si="7"/>
        <v>0</v>
      </c>
      <c r="V36" s="43">
        <f t="shared" si="8"/>
        <v>1</v>
      </c>
      <c r="W36" s="41"/>
      <c r="X36" s="67"/>
      <c r="Y36" s="173"/>
      <c r="Z36" s="173"/>
      <c r="AA36" s="173"/>
      <c r="AB36" s="173"/>
    </row>
    <row r="37" spans="1:28">
      <c r="A37" s="167"/>
      <c r="B37" s="1" t="s">
        <v>482</v>
      </c>
      <c r="C37" s="20" t="s">
        <v>483</v>
      </c>
      <c r="D37" s="249">
        <v>10000</v>
      </c>
      <c r="E37" s="166">
        <v>1</v>
      </c>
      <c r="F37" s="29">
        <v>2937.06</v>
      </c>
      <c r="G37" s="52">
        <f t="shared" si="1"/>
        <v>4170.63</v>
      </c>
      <c r="H37" s="53">
        <f t="shared" si="2"/>
        <v>4170.63</v>
      </c>
      <c r="I37" s="56"/>
      <c r="J37" s="200">
        <f t="shared" si="0"/>
        <v>1</v>
      </c>
      <c r="K37" s="52">
        <f t="shared" si="3"/>
        <v>2293.85</v>
      </c>
      <c r="L37" s="52">
        <f t="shared" si="4"/>
        <v>2293.85</v>
      </c>
      <c r="M37" s="252" t="s">
        <v>113</v>
      </c>
      <c r="N37" s="30">
        <v>0.45</v>
      </c>
      <c r="O37" s="68"/>
      <c r="P37" s="1"/>
      <c r="Q37" s="29"/>
      <c r="R37" s="54">
        <f t="shared" si="9"/>
        <v>0</v>
      </c>
      <c r="S37" s="77">
        <f t="shared" si="5"/>
        <v>2293.85</v>
      </c>
      <c r="T37" s="77">
        <f t="shared" si="6"/>
        <v>2293.85</v>
      </c>
      <c r="U37" s="55">
        <f t="shared" si="7"/>
        <v>0</v>
      </c>
      <c r="V37" s="55">
        <f t="shared" si="8"/>
        <v>1</v>
      </c>
      <c r="W37" s="42"/>
      <c r="X37" s="67"/>
      <c r="Y37" s="173"/>
      <c r="Z37" s="173"/>
      <c r="AA37" s="173"/>
      <c r="AB37" s="173"/>
    </row>
    <row r="38" spans="1:28">
      <c r="A38" s="167"/>
      <c r="B38" s="2"/>
      <c r="C38" s="19" t="s">
        <v>484</v>
      </c>
      <c r="D38" s="250">
        <v>10000</v>
      </c>
      <c r="E38" s="165">
        <v>4</v>
      </c>
      <c r="F38" s="22">
        <v>192.5</v>
      </c>
      <c r="G38" s="23">
        <f t="shared" si="1"/>
        <v>273.35000000000002</v>
      </c>
      <c r="H38" s="24">
        <f t="shared" si="2"/>
        <v>1093.4000000000001</v>
      </c>
      <c r="I38" s="56"/>
      <c r="J38" s="201">
        <f t="shared" si="0"/>
        <v>4</v>
      </c>
      <c r="K38" s="23">
        <f t="shared" si="3"/>
        <v>150.34</v>
      </c>
      <c r="L38" s="23">
        <f t="shared" si="4"/>
        <v>601.36</v>
      </c>
      <c r="M38" s="22" t="s">
        <v>113</v>
      </c>
      <c r="N38" s="26">
        <v>0.45</v>
      </c>
      <c r="O38" s="68"/>
      <c r="P38" s="3"/>
      <c r="Q38" s="27"/>
      <c r="R38" s="28">
        <f t="shared" si="9"/>
        <v>0</v>
      </c>
      <c r="S38" s="28">
        <f t="shared" si="5"/>
        <v>150.34</v>
      </c>
      <c r="T38" s="28">
        <f t="shared" si="6"/>
        <v>601.36</v>
      </c>
      <c r="U38" s="43">
        <f t="shared" si="7"/>
        <v>0</v>
      </c>
      <c r="V38" s="43">
        <f t="shared" si="8"/>
        <v>1</v>
      </c>
      <c r="W38" s="42"/>
      <c r="X38" s="67"/>
      <c r="Y38" s="173"/>
      <c r="Z38" s="173"/>
      <c r="AA38" s="173"/>
      <c r="AB38" s="173"/>
    </row>
    <row r="39" spans="1:28">
      <c r="A39" s="167"/>
      <c r="B39" s="1"/>
      <c r="C39" s="20"/>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19"/>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0"/>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19"/>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0"/>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19"/>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9036.42</v>
      </c>
      <c r="G49" s="191">
        <f>SUM(G18:G48)</f>
        <v>12831.720000000003</v>
      </c>
      <c r="H49" s="192">
        <f>SUM(H18:H48)</f>
        <v>15777.590000000002</v>
      </c>
      <c r="I49" s="193"/>
      <c r="J49" s="194">
        <f>SUM(J18:J48)</f>
        <v>46</v>
      </c>
      <c r="K49" s="191">
        <f>SUM(K18:K48)</f>
        <v>7057.4500000000007</v>
      </c>
      <c r="L49" s="192">
        <f>SUM(L18:L48)</f>
        <v>8677.61</v>
      </c>
      <c r="M49" s="192"/>
      <c r="N49" s="192"/>
      <c r="O49" s="195"/>
      <c r="P49" s="188"/>
      <c r="Q49" s="191">
        <f>SUM(Q18:Q48)</f>
        <v>0</v>
      </c>
      <c r="R49" s="191">
        <f>SUM(R18:R48)</f>
        <v>0</v>
      </c>
      <c r="S49" s="192">
        <f>SUM(S18:S48)</f>
        <v>7057.4500000000007</v>
      </c>
      <c r="T49" s="192">
        <f>SUM(T18:T48)</f>
        <v>8677.61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88" priority="3" stopIfTrue="1">
      <formula>$U$9&gt;100%</formula>
    </cfRule>
    <cfRule type="expression" dxfId="387" priority="4">
      <formula>$U$9&lt;50%</formula>
    </cfRule>
  </conditionalFormatting>
  <conditionalFormatting sqref="V9:V10">
    <cfRule type="expression" dxfId="386" priority="1">
      <formula>$V$9&lt;50%</formula>
    </cfRule>
    <cfRule type="expression" dxfId="385" priority="2">
      <formula>$V$9&gt;50%</formula>
    </cfRule>
  </conditionalFormatting>
  <dataValidations count="5">
    <dataValidation type="list" allowBlank="1" showInputMessage="1" showErrorMessage="1" sqref="F17 K17 Q17 Q14" xr:uid="{40A76549-6ABE-42E4-94A3-454A7A0E5B3D}">
      <formula1>$Y$11:$Y$12</formula1>
    </dataValidation>
    <dataValidation type="list" allowBlank="1" showInputMessage="1" showErrorMessage="1" sqref="H13" xr:uid="{E604E2B2-8B2C-41A5-9911-F8E4C0F799AA}">
      <formula1>$Y$13:$Y$14</formula1>
    </dataValidation>
    <dataValidation type="list" allowBlank="1" showInputMessage="1" showErrorMessage="1" sqref="I13" xr:uid="{F2C12BB7-A0B3-405F-8FE6-B4605B7FD0F7}">
      <formula1>$K$9:$K$9</formula1>
    </dataValidation>
    <dataValidation type="list" showInputMessage="1" showErrorMessage="1" sqref="D18:D29 D31:D34 D36:D48" xr:uid="{E9C6D83E-90F5-46C0-A1F0-A9331D0086B4}">
      <formula1>$Z$18:$Z$29</formula1>
    </dataValidation>
    <dataValidation type="list" allowBlank="1" showInputMessage="1" showErrorMessage="1" sqref="M18:M48" xr:uid="{78E7435F-9B03-4A98-A8E4-0989681E0E32}">
      <formula1>$Y$31:$Y$32</formula1>
    </dataValidation>
  </dataValidations>
  <printOptions verticalCentered="1"/>
  <pageMargins left="0.2" right="0.2" top="0.25" bottom="0.25" header="0.05" footer="0.05"/>
  <pageSetup scale="39"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339E-0FB7-4ED0-9239-B7F038244A34}">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540</v>
      </c>
      <c r="G2" s="545"/>
      <c r="H2" s="541" t="s">
        <v>36</v>
      </c>
      <c r="I2" s="542"/>
      <c r="J2" s="543"/>
      <c r="K2" s="48"/>
      <c r="L2" s="526" t="s">
        <v>37</v>
      </c>
      <c r="M2" s="527"/>
      <c r="N2" s="528"/>
      <c r="O2" s="240"/>
      <c r="P2" s="439">
        <f>H49</f>
        <v>2124.8200000000002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1168.6599999999999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956.16000000000031</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539</v>
      </c>
      <c r="G5" s="539"/>
      <c r="H5" s="535" t="s">
        <v>52</v>
      </c>
      <c r="I5" s="536"/>
      <c r="J5" s="537"/>
      <c r="K5" s="46"/>
      <c r="L5" s="532" t="s">
        <v>53</v>
      </c>
      <c r="M5" s="533"/>
      <c r="N5" s="534"/>
      <c r="O5" s="240"/>
      <c r="P5" s="518">
        <f>IFERROR((P2-P3)/P2,"")</f>
        <v>0.44999576434709776</v>
      </c>
      <c r="Q5" s="518"/>
      <c r="R5" s="519"/>
      <c r="S5" s="452" t="s">
        <v>54</v>
      </c>
      <c r="T5" s="454"/>
      <c r="U5" s="511"/>
      <c r="V5" s="512"/>
      <c r="W5" s="31"/>
      <c r="X5" s="167"/>
      <c r="Y5" s="175"/>
      <c r="Z5" s="173"/>
      <c r="AA5" s="173"/>
      <c r="AB5" s="173"/>
    </row>
    <row r="6" spans="1:28" ht="15" customHeight="1">
      <c r="A6" s="167"/>
      <c r="B6" s="230" t="s">
        <v>55</v>
      </c>
      <c r="C6" s="44"/>
      <c r="D6" s="535" t="s">
        <v>56</v>
      </c>
      <c r="E6" s="537"/>
      <c r="F6" s="538" t="s">
        <v>540</v>
      </c>
      <c r="G6" s="539"/>
      <c r="H6" s="535" t="s">
        <v>58</v>
      </c>
      <c r="I6" s="536"/>
      <c r="J6" s="537"/>
      <c r="K6" s="46"/>
      <c r="L6" s="513" t="s">
        <v>59</v>
      </c>
      <c r="M6" s="514"/>
      <c r="N6" s="515"/>
      <c r="O6" s="240"/>
      <c r="P6" s="516">
        <f>T49</f>
        <v>1168.6599999999999</v>
      </c>
      <c r="Q6" s="516"/>
      <c r="R6" s="517"/>
      <c r="S6" s="452" t="s">
        <v>60</v>
      </c>
      <c r="T6" s="454"/>
      <c r="U6" s="511"/>
      <c r="V6" s="512"/>
      <c r="W6" s="32"/>
      <c r="X6" s="64"/>
      <c r="Y6" s="65"/>
      <c r="Z6" s="173"/>
      <c r="AA6" s="173"/>
      <c r="AB6" s="173"/>
    </row>
    <row r="7" spans="1:28" ht="15" customHeight="1">
      <c r="A7" s="167"/>
      <c r="B7" s="230" t="s">
        <v>61</v>
      </c>
      <c r="C7" s="45"/>
      <c r="D7" s="535" t="s">
        <v>62</v>
      </c>
      <c r="E7" s="537"/>
      <c r="F7" s="538">
        <v>44610546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1168.6599999999999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70" t="s">
        <v>541</v>
      </c>
      <c r="C18" s="257" t="s">
        <v>126</v>
      </c>
      <c r="D18" s="248">
        <v>500</v>
      </c>
      <c r="E18" s="165">
        <v>1</v>
      </c>
      <c r="F18" s="22">
        <v>94.73</v>
      </c>
      <c r="G18" s="23">
        <f>ROUND(IF($F$17="USD $", F18*$E$15,F18*$D$15),2)</f>
        <v>134.52000000000001</v>
      </c>
      <c r="H18" s="24">
        <f>ROUND(IF($H$17=$G$17,E18*G18,E18*F18),2)</f>
        <v>134.52000000000001</v>
      </c>
      <c r="I18" s="25"/>
      <c r="J18" s="201">
        <f t="shared" ref="J18:J48" si="0">E18</f>
        <v>1</v>
      </c>
      <c r="K18" s="23">
        <f>IFERROR(IF(M18="OEM DISC %",ROUND(IF($K$17=$F$17,F18*(1-N18),G18*(1-N18)),2),IF(M18="MARKUP %",ROUND(R18/J18*(1+N18),2))),0)</f>
        <v>73.989999999999995</v>
      </c>
      <c r="L18" s="23">
        <f>ROUND((J18*K18),2)</f>
        <v>73.989999999999995</v>
      </c>
      <c r="M18" s="22" t="s">
        <v>113</v>
      </c>
      <c r="N18" s="50">
        <v>0.45</v>
      </c>
      <c r="O18" s="68"/>
      <c r="P18" s="2"/>
      <c r="Q18" s="27"/>
      <c r="R18" s="28">
        <f>ROUND(IF($R$17=$Q$17,Q18,IF($R$17="USD $",Q18*$D$15,Q18*$E$15))*E18,2)</f>
        <v>0</v>
      </c>
      <c r="S18" s="28">
        <f>IFERROR(ROUND(T18/E18,2),0)</f>
        <v>73.989999999999995</v>
      </c>
      <c r="T18" s="28">
        <f>ROUND(L18-R18,2)</f>
        <v>73.989999999999995</v>
      </c>
      <c r="U18" s="43">
        <f>IFERROR(((K18-(R18/J18))/(R18/J18)),0)</f>
        <v>0</v>
      </c>
      <c r="V18" s="43">
        <f>IFERROR(((K18-(R18/J18))/K18),0)</f>
        <v>1</v>
      </c>
      <c r="W18" s="41"/>
      <c r="X18" s="67"/>
      <c r="Y18" s="173"/>
      <c r="Z18" s="173">
        <v>250</v>
      </c>
      <c r="AA18" s="183"/>
      <c r="AB18" s="184"/>
    </row>
    <row r="19" spans="1:28">
      <c r="A19" s="167"/>
      <c r="B19" s="271" t="s">
        <v>542</v>
      </c>
      <c r="C19" s="258" t="s">
        <v>129</v>
      </c>
      <c r="D19" s="249">
        <v>250</v>
      </c>
      <c r="E19" s="166">
        <v>1</v>
      </c>
      <c r="F19" s="29">
        <v>79.72</v>
      </c>
      <c r="G19" s="52">
        <f t="shared" ref="G19:G48" si="1">ROUND(IF($F$17="USD $", F19*$E$15,F19*$D$15),2)</f>
        <v>113.2</v>
      </c>
      <c r="H19" s="53">
        <f t="shared" ref="H19:H48" si="2">ROUND(IF($H$17=$G$17,E19*G19,E19*F19),2)</f>
        <v>113.2</v>
      </c>
      <c r="I19" s="56"/>
      <c r="J19" s="200">
        <f t="shared" si="0"/>
        <v>1</v>
      </c>
      <c r="K19" s="52">
        <f t="shared" ref="K19:K48" si="3">IFERROR(IF(M19="OEM DISC %",ROUND(IF($K$17=$F$17,F19*(1-N19),G19*(1-N19)),2),IF(M19="MARKUP %",ROUND(R19/J19*(1+N19),2))),0)</f>
        <v>62.26</v>
      </c>
      <c r="L19" s="52">
        <f t="shared" ref="L19:L48" si="4">ROUND((J19*K19),2)</f>
        <v>62.26</v>
      </c>
      <c r="M19" s="252" t="s">
        <v>113</v>
      </c>
      <c r="N19" s="30">
        <v>0.45</v>
      </c>
      <c r="O19" s="68"/>
      <c r="P19" s="1"/>
      <c r="Q19" s="29"/>
      <c r="R19" s="54">
        <f>ROUND(IF($R$17=$Q$17,Q19,IF($R$17="USD $",Q19*$D$15,Q19*$E$15))*E19,2)</f>
        <v>0</v>
      </c>
      <c r="S19" s="77">
        <f t="shared" ref="S19:S48" si="5">IFERROR(ROUND(T19/E19,2),0)</f>
        <v>62.26</v>
      </c>
      <c r="T19" s="77">
        <f t="shared" ref="T19:T48" si="6">ROUND(L19-R19,2)</f>
        <v>62.26</v>
      </c>
      <c r="U19" s="55">
        <f t="shared" ref="U19:U48" si="7">IFERROR(((K19-(R19/J19))/(R19/J19)),0)</f>
        <v>0</v>
      </c>
      <c r="V19" s="55">
        <f t="shared" ref="V19:V48" si="8">IFERROR(((K19-(R19/J19))/K19),0)</f>
        <v>1</v>
      </c>
      <c r="W19" s="42"/>
      <c r="X19" s="67"/>
      <c r="Y19" s="173" t="s">
        <v>116</v>
      </c>
      <c r="Z19" s="173">
        <v>500</v>
      </c>
      <c r="AA19" s="173"/>
      <c r="AB19" s="173"/>
    </row>
    <row r="20" spans="1:28">
      <c r="A20" s="167"/>
      <c r="B20" s="270" t="s">
        <v>161</v>
      </c>
      <c r="C20" s="255" t="s">
        <v>112</v>
      </c>
      <c r="D20" s="250">
        <v>250</v>
      </c>
      <c r="E20" s="165">
        <v>1</v>
      </c>
      <c r="F20" s="22">
        <v>30.11</v>
      </c>
      <c r="G20" s="23">
        <f t="shared" si="1"/>
        <v>42.76</v>
      </c>
      <c r="H20" s="24">
        <f t="shared" si="2"/>
        <v>42.76</v>
      </c>
      <c r="I20" s="56"/>
      <c r="J20" s="201">
        <f t="shared" si="0"/>
        <v>1</v>
      </c>
      <c r="K20" s="23">
        <f t="shared" si="3"/>
        <v>23.52</v>
      </c>
      <c r="L20" s="23">
        <f t="shared" si="4"/>
        <v>23.52</v>
      </c>
      <c r="M20" s="22" t="s">
        <v>113</v>
      </c>
      <c r="N20" s="26">
        <v>0.45</v>
      </c>
      <c r="O20" s="68"/>
      <c r="P20" s="3"/>
      <c r="Q20" s="27"/>
      <c r="R20" s="28">
        <f t="shared" ref="R20:R48" si="9">ROUND(IF($R$17=$Q$17,Q20,IF($R$17="USD $",Q20*$D$15,Q20*$E$15))*E20,2)</f>
        <v>0</v>
      </c>
      <c r="S20" s="28">
        <f t="shared" si="5"/>
        <v>23.52</v>
      </c>
      <c r="T20" s="28">
        <f t="shared" si="6"/>
        <v>23.52</v>
      </c>
      <c r="U20" s="43">
        <f t="shared" si="7"/>
        <v>0</v>
      </c>
      <c r="V20" s="43">
        <f t="shared" si="8"/>
        <v>1</v>
      </c>
      <c r="W20" s="41"/>
      <c r="X20" s="67"/>
      <c r="Y20" s="173" t="s">
        <v>119</v>
      </c>
      <c r="Z20" s="173">
        <v>750</v>
      </c>
      <c r="AA20" s="173"/>
      <c r="AB20" s="173"/>
    </row>
    <row r="21" spans="1:28">
      <c r="A21" s="167"/>
      <c r="B21" s="271" t="s">
        <v>543</v>
      </c>
      <c r="C21" s="258" t="s">
        <v>121</v>
      </c>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70" t="s">
        <v>327</v>
      </c>
      <c r="C22" s="255" t="s">
        <v>544</v>
      </c>
      <c r="D22" s="250">
        <v>500</v>
      </c>
      <c r="E22" s="165">
        <v>1</v>
      </c>
      <c r="F22" s="22">
        <v>41.44</v>
      </c>
      <c r="G22" s="23">
        <f t="shared" si="1"/>
        <v>58.84</v>
      </c>
      <c r="H22" s="24">
        <f t="shared" si="2"/>
        <v>58.84</v>
      </c>
      <c r="I22" s="56"/>
      <c r="J22" s="201">
        <f t="shared" si="0"/>
        <v>1</v>
      </c>
      <c r="K22" s="23">
        <f t="shared" si="3"/>
        <v>32.36</v>
      </c>
      <c r="L22" s="23">
        <f t="shared" si="4"/>
        <v>32.36</v>
      </c>
      <c r="M22" s="22" t="s">
        <v>113</v>
      </c>
      <c r="N22" s="26">
        <v>0.45</v>
      </c>
      <c r="O22" s="68"/>
      <c r="P22" s="3"/>
      <c r="Q22" s="27"/>
      <c r="R22" s="28">
        <f t="shared" si="9"/>
        <v>0</v>
      </c>
      <c r="S22" s="28">
        <f t="shared" si="5"/>
        <v>32.36</v>
      </c>
      <c r="T22" s="28">
        <f t="shared" si="6"/>
        <v>32.36</v>
      </c>
      <c r="U22" s="43">
        <f t="shared" si="7"/>
        <v>0</v>
      </c>
      <c r="V22" s="43">
        <f t="shared" si="8"/>
        <v>1</v>
      </c>
      <c r="W22" s="41"/>
      <c r="X22" s="67"/>
      <c r="Y22" s="173" t="s">
        <v>46</v>
      </c>
      <c r="Z22" s="173">
        <v>1200</v>
      </c>
      <c r="AA22" s="173"/>
      <c r="AB22" s="173"/>
    </row>
    <row r="23" spans="1:28">
      <c r="A23" s="167"/>
      <c r="B23" s="1" t="s">
        <v>545</v>
      </c>
      <c r="C23" s="258" t="s">
        <v>115</v>
      </c>
      <c r="D23" s="249">
        <v>250</v>
      </c>
      <c r="E23" s="166">
        <v>1</v>
      </c>
      <c r="F23" s="29">
        <v>1250.3499999999999</v>
      </c>
      <c r="G23" s="52">
        <f t="shared" si="1"/>
        <v>1775.5</v>
      </c>
      <c r="H23" s="53">
        <f t="shared" si="2"/>
        <v>1775.5</v>
      </c>
      <c r="I23" s="56"/>
      <c r="J23" s="200">
        <f t="shared" si="0"/>
        <v>1</v>
      </c>
      <c r="K23" s="52">
        <f t="shared" si="3"/>
        <v>976.53</v>
      </c>
      <c r="L23" s="52">
        <f t="shared" si="4"/>
        <v>976.53</v>
      </c>
      <c r="M23" s="252" t="s">
        <v>113</v>
      </c>
      <c r="N23" s="30">
        <v>0.45</v>
      </c>
      <c r="O23" s="68"/>
      <c r="P23" s="1"/>
      <c r="Q23" s="29"/>
      <c r="R23" s="54">
        <f t="shared" si="9"/>
        <v>0</v>
      </c>
      <c r="S23" s="77">
        <f t="shared" si="5"/>
        <v>976.53</v>
      </c>
      <c r="T23" s="77">
        <f t="shared" si="6"/>
        <v>976.53</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258" t="s">
        <v>546</v>
      </c>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55" t="s">
        <v>176</v>
      </c>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258" t="s">
        <v>483</v>
      </c>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147</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c r="C30" s="255" t="s">
        <v>547</v>
      </c>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5</v>
      </c>
      <c r="F49" s="190">
        <f>SUM(F18:F48)</f>
        <v>1496.35</v>
      </c>
      <c r="G49" s="191">
        <f>SUM(G18:G48)</f>
        <v>2124.8200000000002</v>
      </c>
      <c r="H49" s="192">
        <f>SUM(H18:H48)</f>
        <v>2124.8200000000002</v>
      </c>
      <c r="I49" s="193"/>
      <c r="J49" s="194">
        <f>SUM(J18:J48)</f>
        <v>5</v>
      </c>
      <c r="K49" s="191">
        <f>SUM(K18:K48)</f>
        <v>1168.6599999999999</v>
      </c>
      <c r="L49" s="192">
        <f>SUM(L18:L48)</f>
        <v>1168.6599999999999</v>
      </c>
      <c r="M49" s="192"/>
      <c r="N49" s="192"/>
      <c r="O49" s="195"/>
      <c r="P49" s="188"/>
      <c r="Q49" s="191">
        <f>SUM(Q18:Q48)</f>
        <v>0</v>
      </c>
      <c r="R49" s="191">
        <f>SUM(R18:R48)</f>
        <v>0</v>
      </c>
      <c r="S49" s="192">
        <f>SUM(S18:S48)</f>
        <v>1168.6599999999999</v>
      </c>
      <c r="T49" s="192">
        <f>SUM(T18:T48)</f>
        <v>1168.6599999999999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84" priority="3" stopIfTrue="1">
      <formula>$U$9&gt;100%</formula>
    </cfRule>
    <cfRule type="expression" dxfId="383" priority="4">
      <formula>$U$9&lt;50%</formula>
    </cfRule>
  </conditionalFormatting>
  <conditionalFormatting sqref="V9:V10">
    <cfRule type="expression" dxfId="382" priority="1">
      <formula>$V$9&lt;50%</formula>
    </cfRule>
    <cfRule type="expression" dxfId="381" priority="2">
      <formula>$V$9&gt;50%</formula>
    </cfRule>
  </conditionalFormatting>
  <dataValidations count="5">
    <dataValidation type="list" allowBlank="1" showInputMessage="1" showErrorMessage="1" sqref="M18:M48" xr:uid="{B8BCEF66-5F19-42F7-A9B3-2A31810290D1}">
      <formula1>$Y$31:$Y$32</formula1>
    </dataValidation>
    <dataValidation type="list" showInputMessage="1" showErrorMessage="1" sqref="D18:D48" xr:uid="{54BCD69D-C223-4D6E-95A2-116F98BF1CDF}">
      <formula1>$Z$18:$Z$29</formula1>
    </dataValidation>
    <dataValidation type="list" allowBlank="1" showInputMessage="1" showErrorMessage="1" sqref="I13" xr:uid="{A5DEAEE1-8FF7-4387-89F7-ACBE8674E244}">
      <formula1>$K$9:$K$9</formula1>
    </dataValidation>
    <dataValidation type="list" allowBlank="1" showInputMessage="1" showErrorMessage="1" sqref="H13" xr:uid="{2EBC00C1-286E-4010-B6A3-B3A226F1ADDA}">
      <formula1>$Y$13:$Y$14</formula1>
    </dataValidation>
    <dataValidation type="list" allowBlank="1" showInputMessage="1" showErrorMessage="1" sqref="F17 K17 Q17 Q14" xr:uid="{774F5178-2E15-4E83-873F-1B41E14D92E3}">
      <formula1>$Y$11:$Y$12</formula1>
    </dataValidation>
  </dataValidations>
  <printOptions verticalCentered="1"/>
  <pageMargins left="0.2" right="0.2" top="0.25" bottom="0.25" header="0.05" footer="0.05"/>
  <pageSetup scale="39"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A925-22AA-4EE5-B07B-1E971131D9B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548</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551</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38">
        <v>633801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419">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80" priority="3" stopIfTrue="1">
      <formula>$U$9&gt;100%</formula>
    </cfRule>
    <cfRule type="expression" dxfId="379" priority="4">
      <formula>$U$9&lt;50%</formula>
    </cfRule>
  </conditionalFormatting>
  <conditionalFormatting sqref="V9:V10">
    <cfRule type="expression" dxfId="378" priority="1">
      <formula>$V$9&lt;50%</formula>
    </cfRule>
    <cfRule type="expression" dxfId="377" priority="2">
      <formula>$V$9&gt;50%</formula>
    </cfRule>
  </conditionalFormatting>
  <dataValidations count="5">
    <dataValidation type="list" allowBlank="1" showInputMessage="1" showErrorMessage="1" sqref="M18:M48" xr:uid="{671A4EC7-9CE9-4ED5-A0B4-EC667B4A160F}">
      <formula1>$Y$31:$Y$32</formula1>
    </dataValidation>
    <dataValidation type="list" showInputMessage="1" showErrorMessage="1" sqref="D18:D35 D37:D48" xr:uid="{5A038B57-1594-4141-A733-BB2F9CB98C27}">
      <formula1>$Z$18:$Z$29</formula1>
    </dataValidation>
    <dataValidation type="list" allowBlank="1" showInputMessage="1" showErrorMessage="1" sqref="I13" xr:uid="{CF24F751-F5D9-40EF-A5E8-6B5B23D2BC29}">
      <formula1>$K$9:$K$9</formula1>
    </dataValidation>
    <dataValidation type="list" allowBlank="1" showInputMessage="1" showErrorMessage="1" sqref="H13" xr:uid="{29109204-7D86-4BFC-9E7C-15D5AD008CBD}">
      <formula1>$Y$13:$Y$14</formula1>
    </dataValidation>
    <dataValidation type="list" allowBlank="1" showInputMessage="1" showErrorMessage="1" sqref="F17 K17 Q17 Q14" xr:uid="{55267FFE-ABF3-46E8-B3C6-EAD81B907E7D}">
      <formula1>$Y$11:$Y$12</formula1>
    </dataValidation>
  </dataValidations>
  <printOptions verticalCentered="1"/>
  <pageMargins left="0.2" right="0.2" top="0.25" bottom="0.25" header="0.05" footer="0.05"/>
  <pageSetup scale="39"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0C18-704D-4209-B896-016642EB111D}">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576</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577</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67">
        <v>633809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76" priority="3" stopIfTrue="1">
      <formula>$U$9&gt;100%</formula>
    </cfRule>
    <cfRule type="expression" dxfId="375" priority="4">
      <formula>$U$9&lt;50%</formula>
    </cfRule>
  </conditionalFormatting>
  <conditionalFormatting sqref="V9:V10">
    <cfRule type="expression" dxfId="374" priority="1">
      <formula>$V$9&lt;50%</formula>
    </cfRule>
    <cfRule type="expression" dxfId="373" priority="2">
      <formula>$V$9&gt;50%</formula>
    </cfRule>
  </conditionalFormatting>
  <dataValidations count="5">
    <dataValidation type="list" allowBlank="1" showInputMessage="1" showErrorMessage="1" sqref="F17 K17 Q17 Q14" xr:uid="{D8DECF42-BF73-4FFF-A73A-457B4500199F}">
      <formula1>$Y$11:$Y$12</formula1>
    </dataValidation>
    <dataValidation type="list" allowBlank="1" showInputMessage="1" showErrorMessage="1" sqref="H13" xr:uid="{DE852CBD-C514-45CE-834A-E53D0AD445B1}">
      <formula1>$Y$13:$Y$14</formula1>
    </dataValidation>
    <dataValidation type="list" allowBlank="1" showInputMessage="1" showErrorMessage="1" sqref="I13" xr:uid="{310D0587-086F-4079-B93B-5D48A3D7E35A}">
      <formula1>$K$9:$K$9</formula1>
    </dataValidation>
    <dataValidation type="list" showInputMessage="1" showErrorMessage="1" sqref="D18:D48" xr:uid="{7DA1B396-F3EE-4D60-807A-B9A4204BB6C3}">
      <formula1>$Z$18:$Z$29</formula1>
    </dataValidation>
    <dataValidation type="list" allowBlank="1" showInputMessage="1" showErrorMessage="1" sqref="M18:M48" xr:uid="{A3692365-2CA4-46A9-963D-9A510F71CA94}">
      <formula1>$Y$31:$Y$32</formula1>
    </dataValidation>
  </dataValidations>
  <printOptions verticalCentered="1"/>
  <pageMargins left="0.2" right="0.2" top="0.25" bottom="0.25" header="0.05" footer="0.05"/>
  <pageSetup scale="39"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CB6-D343-449A-8A9F-7005E1C8689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578</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579</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38">
        <v>6333805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72" priority="3" stopIfTrue="1">
      <formula>$U$9&gt;100%</formula>
    </cfRule>
    <cfRule type="expression" dxfId="371" priority="4">
      <formula>$U$9&lt;50%</formula>
    </cfRule>
  </conditionalFormatting>
  <conditionalFormatting sqref="V9:V10">
    <cfRule type="expression" dxfId="370" priority="1">
      <formula>$V$9&lt;50%</formula>
    </cfRule>
    <cfRule type="expression" dxfId="369" priority="2">
      <formula>$V$9&gt;50%</formula>
    </cfRule>
  </conditionalFormatting>
  <dataValidations count="5">
    <dataValidation type="list" allowBlank="1" showInputMessage="1" showErrorMessage="1" sqref="M18:M48" xr:uid="{4B2B1D7F-9CFC-47E3-92F8-DF56507E55B0}">
      <formula1>$Y$31:$Y$32</formula1>
    </dataValidation>
    <dataValidation type="list" showInputMessage="1" showErrorMessage="1" sqref="D18:D48" xr:uid="{23C26726-AC7A-4F08-8570-754C7CB07228}">
      <formula1>$Z$18:$Z$29</formula1>
    </dataValidation>
    <dataValidation type="list" allowBlank="1" showInputMessage="1" showErrorMessage="1" sqref="I13" xr:uid="{1F46D0BA-D0B5-46B0-A252-6024FAFC03F6}">
      <formula1>$K$9:$K$9</formula1>
    </dataValidation>
    <dataValidation type="list" allowBlank="1" showInputMessage="1" showErrorMessage="1" sqref="H13" xr:uid="{8DFFC183-047A-4685-8D8B-1E252B21A1FB}">
      <formula1>$Y$13:$Y$14</formula1>
    </dataValidation>
    <dataValidation type="list" allowBlank="1" showInputMessage="1" showErrorMessage="1" sqref="F17 K17 Q17 Q14" xr:uid="{395D7F55-B848-42C3-AEEC-0AA4B3D8F3F5}">
      <formula1>$Y$11:$Y$12</formula1>
    </dataValidation>
  </dataValidations>
  <printOptions verticalCentered="1"/>
  <pageMargins left="0.2" right="0.2" top="0.25" bottom="0.25" header="0.05" footer="0.05"/>
  <pageSetup scale="39" orientation="landscape"/>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33FB-01B3-48AC-B1DC-E067EEC53033}">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580</v>
      </c>
      <c r="G2" s="545"/>
      <c r="H2" s="541" t="s">
        <v>36</v>
      </c>
      <c r="I2" s="542"/>
      <c r="J2" s="543"/>
      <c r="K2" s="48"/>
      <c r="L2" s="526" t="s">
        <v>37</v>
      </c>
      <c r="M2" s="527"/>
      <c r="N2" s="528"/>
      <c r="O2" s="240"/>
      <c r="P2" s="439">
        <f>H49</f>
        <v>344719.7</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189595.81</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155123.89000000001</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0.4500000725226902</v>
      </c>
      <c r="Q5" s="518"/>
      <c r="R5" s="519"/>
      <c r="S5" s="452" t="s">
        <v>54</v>
      </c>
      <c r="T5" s="454"/>
      <c r="U5" s="511"/>
      <c r="V5" s="512"/>
      <c r="W5" s="31"/>
      <c r="X5" s="167"/>
      <c r="Y5" s="175"/>
      <c r="Z5" s="173"/>
      <c r="AA5" s="173"/>
      <c r="AB5" s="173"/>
    </row>
    <row r="6" spans="1:28" ht="15" customHeight="1">
      <c r="A6" s="167"/>
      <c r="B6" s="230" t="s">
        <v>55</v>
      </c>
      <c r="C6" s="44"/>
      <c r="D6" s="535" t="s">
        <v>56</v>
      </c>
      <c r="E6" s="537"/>
      <c r="F6" s="538" t="s">
        <v>581</v>
      </c>
      <c r="G6" s="539"/>
      <c r="H6" s="535" t="s">
        <v>58</v>
      </c>
      <c r="I6" s="536"/>
      <c r="J6" s="537"/>
      <c r="K6" s="46"/>
      <c r="L6" s="513" t="s">
        <v>59</v>
      </c>
      <c r="M6" s="514"/>
      <c r="N6" s="515"/>
      <c r="O6" s="240"/>
      <c r="P6" s="516">
        <f>T49</f>
        <v>189595.81</v>
      </c>
      <c r="Q6" s="516"/>
      <c r="R6" s="517"/>
      <c r="S6" s="452" t="s">
        <v>60</v>
      </c>
      <c r="T6" s="454"/>
      <c r="U6" s="511"/>
      <c r="V6" s="512"/>
      <c r="W6" s="32"/>
      <c r="X6" s="64"/>
      <c r="Y6" s="65"/>
      <c r="Z6" s="173"/>
      <c r="AA6" s="173"/>
      <c r="AB6" s="173"/>
    </row>
    <row r="7" spans="1:28" ht="15" customHeight="1">
      <c r="A7" s="167"/>
      <c r="B7" s="230" t="s">
        <v>61</v>
      </c>
      <c r="C7" s="45"/>
      <c r="D7" s="535" t="s">
        <v>62</v>
      </c>
      <c r="E7" s="537"/>
      <c r="F7" s="538">
        <v>633814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189595.81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v>1</v>
      </c>
      <c r="F32" s="22">
        <v>120.89</v>
      </c>
      <c r="G32" s="23">
        <f t="shared" si="1"/>
        <v>171.66</v>
      </c>
      <c r="H32" s="24">
        <f t="shared" si="2"/>
        <v>171.66</v>
      </c>
      <c r="I32" s="56"/>
      <c r="J32" s="201">
        <f t="shared" si="0"/>
        <v>1</v>
      </c>
      <c r="K32" s="23">
        <f t="shared" si="3"/>
        <v>94.41</v>
      </c>
      <c r="L32" s="23">
        <f t="shared" si="4"/>
        <v>94.41</v>
      </c>
      <c r="M32" s="22" t="s">
        <v>113</v>
      </c>
      <c r="N32" s="26">
        <v>0.45</v>
      </c>
      <c r="O32" s="68"/>
      <c r="P32" s="3"/>
      <c r="Q32" s="27"/>
      <c r="R32" s="28">
        <f t="shared" si="9"/>
        <v>0</v>
      </c>
      <c r="S32" s="28">
        <f t="shared" si="5"/>
        <v>94.41</v>
      </c>
      <c r="T32" s="28">
        <f t="shared" si="6"/>
        <v>94.41</v>
      </c>
      <c r="U32" s="43">
        <f t="shared" si="7"/>
        <v>0</v>
      </c>
      <c r="V32" s="43">
        <f t="shared" si="8"/>
        <v>1</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28</v>
      </c>
      <c r="F49" s="190">
        <f>SUM(F18:F48)</f>
        <v>217956.55</v>
      </c>
      <c r="G49" s="191">
        <f>SUM(G18:G48)</f>
        <v>309498.32</v>
      </c>
      <c r="H49" s="192">
        <f>SUM(H18:H48)</f>
        <v>344719.7</v>
      </c>
      <c r="I49" s="193"/>
      <c r="J49" s="194">
        <f>SUM(J18:J48)</f>
        <v>28</v>
      </c>
      <c r="K49" s="191">
        <f>SUM(K18:K48)</f>
        <v>170224.08000000002</v>
      </c>
      <c r="L49" s="192">
        <f>SUM(L18:L48)</f>
        <v>189595.81</v>
      </c>
      <c r="M49" s="192"/>
      <c r="N49" s="192"/>
      <c r="O49" s="195"/>
      <c r="P49" s="188"/>
      <c r="Q49" s="191">
        <f>SUM(Q18:Q48)</f>
        <v>0</v>
      </c>
      <c r="R49" s="191">
        <f>SUM(R18:R48)</f>
        <v>0</v>
      </c>
      <c r="S49" s="192">
        <f>SUM(S18:S48)</f>
        <v>170224.08000000002</v>
      </c>
      <c r="T49" s="192">
        <f>SUM(T18:T48)</f>
        <v>189595.81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68" priority="3" stopIfTrue="1">
      <formula>$U$9&gt;100%</formula>
    </cfRule>
    <cfRule type="expression" dxfId="367" priority="4">
      <formula>$U$9&lt;50%</formula>
    </cfRule>
  </conditionalFormatting>
  <conditionalFormatting sqref="V9:V10">
    <cfRule type="expression" dxfId="366" priority="1">
      <formula>$V$9&lt;50%</formula>
    </cfRule>
    <cfRule type="expression" dxfId="365" priority="2">
      <formula>$V$9&gt;50%</formula>
    </cfRule>
  </conditionalFormatting>
  <dataValidations count="5">
    <dataValidation type="list" allowBlank="1" showInputMessage="1" showErrorMessage="1" sqref="F17 K17 Q17 Q14" xr:uid="{C802E002-E3C6-4A9A-BB33-DED66E82EEF0}">
      <formula1>$Y$11:$Y$12</formula1>
    </dataValidation>
    <dataValidation type="list" allowBlank="1" showInputMessage="1" showErrorMessage="1" sqref="H13" xr:uid="{27FDCBBE-552E-4C0C-A6C8-D3AE1951D63F}">
      <formula1>$Y$13:$Y$14</formula1>
    </dataValidation>
    <dataValidation type="list" allowBlank="1" showInputMessage="1" showErrorMessage="1" sqref="I13" xr:uid="{F3F2D99B-7CA8-4516-9E25-AB0D48BB92D4}">
      <formula1>$K$9:$K$9</formula1>
    </dataValidation>
    <dataValidation type="list" showInputMessage="1" showErrorMessage="1" sqref="D18:D48" xr:uid="{94D6C11A-C6EF-485C-BC1E-1085DE7EEE40}">
      <formula1>$Z$18:$Z$29</formula1>
    </dataValidation>
    <dataValidation type="list" allowBlank="1" showInputMessage="1" showErrorMessage="1" sqref="M18:M48" xr:uid="{710C2223-AC07-4D1A-85A6-42608F2791EF}">
      <formula1>$Y$31:$Y$32</formula1>
    </dataValidation>
  </dataValidations>
  <printOptions verticalCentered="1"/>
  <pageMargins left="0.2" right="0.2" top="0.25" bottom="0.25" header="0.05" footer="0.05"/>
  <pageSetup scale="39" orientation="landscape"/>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2525-A3CF-44AD-87C0-61174BE8CC54}">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582</v>
      </c>
      <c r="G2" s="545"/>
      <c r="H2" s="541" t="s">
        <v>36</v>
      </c>
      <c r="I2" s="542"/>
      <c r="J2" s="543"/>
      <c r="K2" s="48"/>
      <c r="L2" s="526" t="s">
        <v>37</v>
      </c>
      <c r="M2" s="527"/>
      <c r="N2" s="528"/>
      <c r="O2" s="240"/>
      <c r="P2" s="439">
        <f>H49</f>
        <v>87473.469999999987</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48110.5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39362.969999999987</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583</v>
      </c>
      <c r="G5" s="539"/>
      <c r="H5" s="535" t="s">
        <v>52</v>
      </c>
      <c r="I5" s="536"/>
      <c r="J5" s="537"/>
      <c r="K5" s="46"/>
      <c r="L5" s="532" t="s">
        <v>53</v>
      </c>
      <c r="M5" s="533"/>
      <c r="N5" s="534"/>
      <c r="O5" s="240"/>
      <c r="P5" s="518">
        <f>IFERROR((P2-P3)/P2,"")</f>
        <v>0.44999895396855749</v>
      </c>
      <c r="Q5" s="518"/>
      <c r="R5" s="519"/>
      <c r="S5" s="452" t="s">
        <v>54</v>
      </c>
      <c r="T5" s="454"/>
      <c r="U5" s="511"/>
      <c r="V5" s="512"/>
      <c r="W5" s="31"/>
      <c r="X5" s="167"/>
      <c r="Y5" s="175"/>
      <c r="Z5" s="173"/>
      <c r="AA5" s="173"/>
      <c r="AB5" s="173"/>
    </row>
    <row r="6" spans="1:28" ht="15" customHeight="1">
      <c r="A6" s="167"/>
      <c r="B6" s="230" t="s">
        <v>55</v>
      </c>
      <c r="C6" s="44"/>
      <c r="D6" s="535" t="s">
        <v>56</v>
      </c>
      <c r="E6" s="537"/>
      <c r="F6" s="538" t="s">
        <v>584</v>
      </c>
      <c r="G6" s="539"/>
      <c r="H6" s="535" t="s">
        <v>58</v>
      </c>
      <c r="I6" s="536"/>
      <c r="J6" s="537"/>
      <c r="K6" s="46"/>
      <c r="L6" s="513" t="s">
        <v>59</v>
      </c>
      <c r="M6" s="514"/>
      <c r="N6" s="515"/>
      <c r="O6" s="240"/>
      <c r="P6" s="516">
        <f>T49</f>
        <v>48110.5</v>
      </c>
      <c r="Q6" s="516"/>
      <c r="R6" s="517"/>
      <c r="S6" s="452" t="s">
        <v>60</v>
      </c>
      <c r="T6" s="454"/>
      <c r="U6" s="511"/>
      <c r="V6" s="512"/>
      <c r="W6" s="32"/>
      <c r="X6" s="64"/>
      <c r="Y6" s="65"/>
      <c r="Z6" s="173"/>
      <c r="AA6" s="173"/>
      <c r="AB6" s="173"/>
    </row>
    <row r="7" spans="1:28" ht="15" customHeight="1">
      <c r="A7" s="167"/>
      <c r="B7" s="230" t="s">
        <v>61</v>
      </c>
      <c r="C7" s="45"/>
      <c r="D7" s="535" t="s">
        <v>62</v>
      </c>
      <c r="E7" s="537"/>
      <c r="F7" s="538">
        <v>632670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1204</v>
      </c>
      <c r="G9" s="539"/>
      <c r="H9" s="223"/>
      <c r="I9" s="224"/>
      <c r="J9" s="224"/>
      <c r="K9" s="57"/>
      <c r="L9" s="458" t="s">
        <v>75</v>
      </c>
      <c r="M9" s="459"/>
      <c r="N9" s="460"/>
      <c r="O9" s="240"/>
      <c r="P9" s="524">
        <f>V14</f>
        <v>0</v>
      </c>
      <c r="Q9" s="524"/>
      <c r="R9" s="525"/>
      <c r="S9" s="463">
        <f>P7+P8+P9</f>
        <v>0</v>
      </c>
      <c r="T9" s="463">
        <f>P3-S9</f>
        <v>48110.5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123</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585</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586</v>
      </c>
      <c r="C20" s="255" t="s">
        <v>557</v>
      </c>
      <c r="D20" s="250">
        <v>500</v>
      </c>
      <c r="E20" s="165">
        <v>2</v>
      </c>
      <c r="F20" s="22">
        <v>48.71</v>
      </c>
      <c r="G20" s="23">
        <f t="shared" si="1"/>
        <v>69.17</v>
      </c>
      <c r="H20" s="24">
        <f t="shared" si="2"/>
        <v>138.34</v>
      </c>
      <c r="I20" s="56"/>
      <c r="J20" s="201">
        <f t="shared" si="0"/>
        <v>2</v>
      </c>
      <c r="K20" s="23">
        <f t="shared" si="3"/>
        <v>38.04</v>
      </c>
      <c r="L20" s="23">
        <f t="shared" si="4"/>
        <v>76.08</v>
      </c>
      <c r="M20" s="22" t="s">
        <v>113</v>
      </c>
      <c r="N20" s="26">
        <v>0.45</v>
      </c>
      <c r="O20" s="68"/>
      <c r="P20" s="3"/>
      <c r="Q20" s="27"/>
      <c r="R20" s="28">
        <f t="shared" ref="R20:R48" si="9">ROUND(IF($R$17=$Q$17,Q20,IF($R$17="USD $",Q20*$D$15,Q20*$E$15))*E20,2)</f>
        <v>0</v>
      </c>
      <c r="S20" s="28">
        <f t="shared" si="5"/>
        <v>38.04</v>
      </c>
      <c r="T20" s="28">
        <f t="shared" si="6"/>
        <v>76.08</v>
      </c>
      <c r="U20" s="43">
        <f t="shared" si="7"/>
        <v>0</v>
      </c>
      <c r="V20" s="43">
        <f t="shared" si="8"/>
        <v>1</v>
      </c>
      <c r="W20" s="41"/>
      <c r="X20" s="67"/>
      <c r="Y20" s="173" t="s">
        <v>119</v>
      </c>
      <c r="Z20" s="173">
        <v>750</v>
      </c>
      <c r="AA20" s="173"/>
      <c r="AB20" s="173"/>
    </row>
    <row r="21" spans="1:28">
      <c r="A21" s="167"/>
      <c r="B21" s="1" t="s">
        <v>587</v>
      </c>
      <c r="C21" s="258" t="s">
        <v>115</v>
      </c>
      <c r="D21" s="249">
        <v>250</v>
      </c>
      <c r="E21" s="166">
        <v>2</v>
      </c>
      <c r="F21" s="29">
        <v>40</v>
      </c>
      <c r="G21" s="52">
        <f t="shared" si="1"/>
        <v>56.8</v>
      </c>
      <c r="H21" s="53">
        <f t="shared" si="2"/>
        <v>113.6</v>
      </c>
      <c r="I21" s="56"/>
      <c r="J21" s="200">
        <f t="shared" si="0"/>
        <v>2</v>
      </c>
      <c r="K21" s="52">
        <f t="shared" si="3"/>
        <v>31.24</v>
      </c>
      <c r="L21" s="52">
        <f t="shared" si="4"/>
        <v>62.48</v>
      </c>
      <c r="M21" s="252" t="s">
        <v>113</v>
      </c>
      <c r="N21" s="30">
        <v>0.45</v>
      </c>
      <c r="O21" s="68"/>
      <c r="P21" s="1"/>
      <c r="Q21" s="29"/>
      <c r="R21" s="54">
        <f t="shared" si="9"/>
        <v>0</v>
      </c>
      <c r="S21" s="77">
        <f t="shared" si="5"/>
        <v>31.24</v>
      </c>
      <c r="T21" s="77">
        <f t="shared" si="6"/>
        <v>62.48</v>
      </c>
      <c r="U21" s="55">
        <f t="shared" si="7"/>
        <v>0</v>
      </c>
      <c r="V21" s="55">
        <f t="shared" si="8"/>
        <v>1</v>
      </c>
      <c r="W21" s="42"/>
      <c r="X21" s="67"/>
      <c r="Y21" s="173" t="s">
        <v>122</v>
      </c>
      <c r="Z21" s="173">
        <v>1000</v>
      </c>
      <c r="AA21" s="173"/>
      <c r="AB21" s="173"/>
    </row>
    <row r="22" spans="1:28">
      <c r="A22" s="167"/>
      <c r="B22" s="2" t="s">
        <v>588</v>
      </c>
      <c r="C22" s="255" t="s">
        <v>124</v>
      </c>
      <c r="D22" s="250">
        <v>500</v>
      </c>
      <c r="E22" s="165">
        <v>1</v>
      </c>
      <c r="F22" s="22">
        <v>58.71</v>
      </c>
      <c r="G22" s="23">
        <f t="shared" si="1"/>
        <v>83.37</v>
      </c>
      <c r="H22" s="24">
        <f t="shared" si="2"/>
        <v>83.37</v>
      </c>
      <c r="I22" s="56"/>
      <c r="J22" s="201">
        <f t="shared" si="0"/>
        <v>1</v>
      </c>
      <c r="K22" s="23">
        <f t="shared" si="3"/>
        <v>45.85</v>
      </c>
      <c r="L22" s="23">
        <f t="shared" si="4"/>
        <v>45.85</v>
      </c>
      <c r="M22" s="22" t="s">
        <v>113</v>
      </c>
      <c r="N22" s="26">
        <v>0.45</v>
      </c>
      <c r="O22" s="68"/>
      <c r="P22" s="3"/>
      <c r="Q22" s="27"/>
      <c r="R22" s="28">
        <f t="shared" si="9"/>
        <v>0</v>
      </c>
      <c r="S22" s="28">
        <f t="shared" si="5"/>
        <v>45.85</v>
      </c>
      <c r="T22" s="28">
        <f t="shared" si="6"/>
        <v>45.85</v>
      </c>
      <c r="U22" s="43">
        <f t="shared" si="7"/>
        <v>0</v>
      </c>
      <c r="V22" s="43">
        <f t="shared" si="8"/>
        <v>1</v>
      </c>
      <c r="W22" s="41"/>
      <c r="X22" s="67"/>
      <c r="Y22" s="173" t="s">
        <v>46</v>
      </c>
      <c r="Z22" s="173">
        <v>1200</v>
      </c>
      <c r="AA22" s="173"/>
      <c r="AB22" s="173"/>
    </row>
    <row r="23" spans="1:28">
      <c r="A23" s="167"/>
      <c r="B23" s="1" t="s">
        <v>589</v>
      </c>
      <c r="C23" s="258" t="s">
        <v>560</v>
      </c>
      <c r="D23" s="249">
        <v>250</v>
      </c>
      <c r="E23" s="166">
        <v>1</v>
      </c>
      <c r="F23" s="29">
        <v>53.57</v>
      </c>
      <c r="G23" s="52">
        <f t="shared" si="1"/>
        <v>76.069999999999993</v>
      </c>
      <c r="H23" s="53">
        <f t="shared" si="2"/>
        <v>76.069999999999993</v>
      </c>
      <c r="I23" s="56"/>
      <c r="J23" s="200">
        <f t="shared" si="0"/>
        <v>1</v>
      </c>
      <c r="K23" s="52">
        <f t="shared" si="3"/>
        <v>41.84</v>
      </c>
      <c r="L23" s="52">
        <f t="shared" si="4"/>
        <v>41.84</v>
      </c>
      <c r="M23" s="252" t="s">
        <v>113</v>
      </c>
      <c r="N23" s="30">
        <v>0.45</v>
      </c>
      <c r="O23" s="68"/>
      <c r="P23" s="1"/>
      <c r="Q23" s="29"/>
      <c r="R23" s="54">
        <f t="shared" si="9"/>
        <v>0</v>
      </c>
      <c r="S23" s="77">
        <f t="shared" si="5"/>
        <v>41.84</v>
      </c>
      <c r="T23" s="77">
        <f t="shared" si="6"/>
        <v>41.84</v>
      </c>
      <c r="U23" s="55">
        <f t="shared" si="7"/>
        <v>0</v>
      </c>
      <c r="V23" s="55">
        <f t="shared" si="8"/>
        <v>1</v>
      </c>
      <c r="W23" s="42"/>
      <c r="X23" s="67"/>
      <c r="Y23" s="173" t="s">
        <v>127</v>
      </c>
      <c r="Z23" s="173">
        <v>2000</v>
      </c>
      <c r="AA23" s="173"/>
      <c r="AB23" s="173"/>
    </row>
    <row r="24" spans="1:28">
      <c r="A24" s="167"/>
      <c r="B24" s="2" t="s">
        <v>590</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592</v>
      </c>
      <c r="C30" s="255" t="s">
        <v>145</v>
      </c>
      <c r="D30" s="250">
        <v>6000</v>
      </c>
      <c r="E30" s="165">
        <v>1</v>
      </c>
      <c r="F30" s="22">
        <v>6316.42</v>
      </c>
      <c r="G30" s="23">
        <f>ROUND(IF($F$17="USD $", F30*$E$15,F30*$D$15),2)</f>
        <v>8969.32</v>
      </c>
      <c r="H30" s="24">
        <f>ROUND(IF($H$17=$G$17,E30*G30,E30*F30),2)</f>
        <v>8969.32</v>
      </c>
      <c r="I30" s="56"/>
      <c r="J30" s="201">
        <f t="shared" si="0"/>
        <v>1</v>
      </c>
      <c r="K30" s="23">
        <f>IFERROR(IF(M30="OEM DISC %",ROUND(IF($K$17=$F$17,F30*(1-N30),G30*(1-N30)),2),IF(M30="MARKUP %",ROUND(R30/J30*(1+N30),2))),0)</f>
        <v>4933.13</v>
      </c>
      <c r="L30" s="23">
        <f t="shared" si="4"/>
        <v>4933.13</v>
      </c>
      <c r="M30" s="22" t="s">
        <v>113</v>
      </c>
      <c r="N30" s="26">
        <v>0.45</v>
      </c>
      <c r="O30" s="68"/>
      <c r="P30" s="3"/>
      <c r="Q30" s="27"/>
      <c r="R30" s="28">
        <f t="shared" si="9"/>
        <v>0</v>
      </c>
      <c r="S30" s="28">
        <f t="shared" si="5"/>
        <v>4933.13</v>
      </c>
      <c r="T30" s="28">
        <f t="shared" si="6"/>
        <v>4933.13</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593</v>
      </c>
      <c r="C34" s="255" t="s">
        <v>184</v>
      </c>
      <c r="D34" s="250">
        <v>1200</v>
      </c>
      <c r="E34" s="165">
        <v>3</v>
      </c>
      <c r="F34" s="22">
        <v>309.45</v>
      </c>
      <c r="G34" s="23">
        <f t="shared" si="1"/>
        <v>439.42</v>
      </c>
      <c r="H34" s="24">
        <f t="shared" si="2"/>
        <v>1318.26</v>
      </c>
      <c r="I34" s="56"/>
      <c r="J34" s="201">
        <f t="shared" si="0"/>
        <v>3</v>
      </c>
      <c r="K34" s="23">
        <f t="shared" si="3"/>
        <v>241.68</v>
      </c>
      <c r="L34" s="23">
        <f t="shared" si="4"/>
        <v>725.04</v>
      </c>
      <c r="M34" s="22" t="s">
        <v>113</v>
      </c>
      <c r="N34" s="26">
        <v>0.45</v>
      </c>
      <c r="O34" s="68"/>
      <c r="P34" s="3"/>
      <c r="Q34" s="27"/>
      <c r="R34" s="28">
        <f t="shared" si="9"/>
        <v>0</v>
      </c>
      <c r="S34" s="28">
        <f t="shared" si="5"/>
        <v>241.68</v>
      </c>
      <c r="T34" s="28">
        <f t="shared" si="6"/>
        <v>725.04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594</v>
      </c>
      <c r="C36" s="255" t="s">
        <v>595</v>
      </c>
      <c r="D36" s="250">
        <v>2000</v>
      </c>
      <c r="E36" s="165">
        <v>82</v>
      </c>
      <c r="F36" s="22">
        <v>110.61</v>
      </c>
      <c r="G36" s="23">
        <f t="shared" si="1"/>
        <v>157.07</v>
      </c>
      <c r="H36" s="24">
        <f t="shared" si="2"/>
        <v>12879.74</v>
      </c>
      <c r="I36" s="56"/>
      <c r="J36" s="201">
        <f t="shared" si="0"/>
        <v>82</v>
      </c>
      <c r="K36" s="23">
        <f t="shared" si="3"/>
        <v>86.39</v>
      </c>
      <c r="L36" s="23">
        <f t="shared" si="4"/>
        <v>7083.98</v>
      </c>
      <c r="M36" s="22" t="s">
        <v>113</v>
      </c>
      <c r="N36" s="26">
        <v>0.45</v>
      </c>
      <c r="O36" s="68"/>
      <c r="P36" s="3"/>
      <c r="Q36" s="27"/>
      <c r="R36" s="28">
        <f t="shared" si="9"/>
        <v>0</v>
      </c>
      <c r="S36" s="28">
        <f t="shared" si="5"/>
        <v>86.39</v>
      </c>
      <c r="T36" s="28">
        <f t="shared" si="6"/>
        <v>7083.98</v>
      </c>
      <c r="U36" s="43">
        <f t="shared" si="7"/>
        <v>0</v>
      </c>
      <c r="V36" s="43">
        <f t="shared" si="8"/>
        <v>1</v>
      </c>
      <c r="W36" s="41"/>
      <c r="X36" s="67"/>
      <c r="Y36" s="173"/>
      <c r="Z36" s="173"/>
      <c r="AA36" s="173"/>
      <c r="AB36" s="173"/>
    </row>
    <row r="37" spans="1:28">
      <c r="A37" s="167"/>
      <c r="B37" s="1" t="s">
        <v>596</v>
      </c>
      <c r="C37" s="258" t="s">
        <v>597</v>
      </c>
      <c r="D37" s="249">
        <v>6000</v>
      </c>
      <c r="E37" s="166">
        <v>2</v>
      </c>
      <c r="F37" s="29">
        <v>445.12</v>
      </c>
      <c r="G37" s="52">
        <f t="shared" si="1"/>
        <v>632.07000000000005</v>
      </c>
      <c r="H37" s="53">
        <f t="shared" si="2"/>
        <v>1264.1400000000001</v>
      </c>
      <c r="I37" s="56"/>
      <c r="J37" s="200">
        <f t="shared" si="0"/>
        <v>2</v>
      </c>
      <c r="K37" s="52">
        <f t="shared" si="3"/>
        <v>347.64</v>
      </c>
      <c r="L37" s="52">
        <f t="shared" si="4"/>
        <v>695.28</v>
      </c>
      <c r="M37" s="252" t="s">
        <v>113</v>
      </c>
      <c r="N37" s="30">
        <v>0.45</v>
      </c>
      <c r="O37" s="68"/>
      <c r="P37" s="1"/>
      <c r="Q37" s="29"/>
      <c r="R37" s="54">
        <f t="shared" si="9"/>
        <v>0</v>
      </c>
      <c r="S37" s="77">
        <f t="shared" si="5"/>
        <v>347.64</v>
      </c>
      <c r="T37" s="77">
        <f t="shared" si="6"/>
        <v>695.28</v>
      </c>
      <c r="U37" s="55">
        <f t="shared" si="7"/>
        <v>0</v>
      </c>
      <c r="V37" s="55">
        <f t="shared" si="8"/>
        <v>1</v>
      </c>
      <c r="W37" s="42"/>
      <c r="X37" s="67"/>
      <c r="Y37" s="173"/>
      <c r="Z37" s="173"/>
      <c r="AA37" s="173"/>
      <c r="AB37" s="173"/>
    </row>
    <row r="38" spans="1:28">
      <c r="A38" s="167"/>
      <c r="B38" s="2" t="s">
        <v>598</v>
      </c>
      <c r="C38" s="255" t="s">
        <v>599</v>
      </c>
      <c r="D38" s="250">
        <v>4000</v>
      </c>
      <c r="E38" s="165">
        <v>2</v>
      </c>
      <c r="F38" s="22">
        <v>488.95</v>
      </c>
      <c r="G38" s="23">
        <f t="shared" si="1"/>
        <v>694.31</v>
      </c>
      <c r="H38" s="24">
        <f t="shared" si="2"/>
        <v>1388.62</v>
      </c>
      <c r="I38" s="56"/>
      <c r="J38" s="201">
        <f t="shared" si="0"/>
        <v>2</v>
      </c>
      <c r="K38" s="23">
        <f t="shared" si="3"/>
        <v>381.87</v>
      </c>
      <c r="L38" s="23">
        <f t="shared" si="4"/>
        <v>763.74</v>
      </c>
      <c r="M38" s="22" t="s">
        <v>113</v>
      </c>
      <c r="N38" s="26">
        <v>0.45</v>
      </c>
      <c r="O38" s="68"/>
      <c r="P38" s="3"/>
      <c r="Q38" s="27"/>
      <c r="R38" s="28">
        <f t="shared" si="9"/>
        <v>0</v>
      </c>
      <c r="S38" s="28">
        <f t="shared" si="5"/>
        <v>381.87</v>
      </c>
      <c r="T38" s="28">
        <f t="shared" si="6"/>
        <v>763.74</v>
      </c>
      <c r="U38" s="43">
        <f t="shared" si="7"/>
        <v>0</v>
      </c>
      <c r="V38" s="43">
        <f t="shared" si="8"/>
        <v>1</v>
      </c>
      <c r="W38" s="42"/>
      <c r="X38" s="67"/>
      <c r="Y38" s="173"/>
      <c r="Z38" s="173"/>
      <c r="AA38" s="173"/>
      <c r="AB38" s="173"/>
    </row>
    <row r="39" spans="1:28">
      <c r="A39" s="167"/>
      <c r="B39" s="1" t="s">
        <v>600</v>
      </c>
      <c r="C39" s="258" t="s">
        <v>601</v>
      </c>
      <c r="D39" s="249">
        <v>4000</v>
      </c>
      <c r="E39" s="166">
        <v>5</v>
      </c>
      <c r="F39" s="29">
        <v>511.15</v>
      </c>
      <c r="G39" s="52">
        <f t="shared" si="1"/>
        <v>725.83</v>
      </c>
      <c r="H39" s="53">
        <f t="shared" si="2"/>
        <v>3629.15</v>
      </c>
      <c r="I39" s="56"/>
      <c r="J39" s="200">
        <f t="shared" si="0"/>
        <v>5</v>
      </c>
      <c r="K39" s="52">
        <f t="shared" si="3"/>
        <v>399.21</v>
      </c>
      <c r="L39" s="52">
        <f t="shared" si="4"/>
        <v>1996.05</v>
      </c>
      <c r="M39" s="252" t="s">
        <v>113</v>
      </c>
      <c r="N39" s="30">
        <v>0.45</v>
      </c>
      <c r="O39" s="68"/>
      <c r="P39" s="1"/>
      <c r="Q39" s="29"/>
      <c r="R39" s="54">
        <f t="shared" si="9"/>
        <v>0</v>
      </c>
      <c r="S39" s="77">
        <f t="shared" si="5"/>
        <v>399.21</v>
      </c>
      <c r="T39" s="77">
        <f t="shared" si="6"/>
        <v>1996.05</v>
      </c>
      <c r="U39" s="55">
        <f t="shared" si="7"/>
        <v>0</v>
      </c>
      <c r="V39" s="55">
        <f t="shared" si="8"/>
        <v>1</v>
      </c>
      <c r="W39" s="42"/>
      <c r="X39" s="67"/>
      <c r="Y39" s="173"/>
      <c r="Z39" s="173"/>
      <c r="AA39" s="173"/>
      <c r="AB39" s="173"/>
    </row>
    <row r="40" spans="1:28">
      <c r="A40" s="167"/>
      <c r="B40" s="2" t="s">
        <v>602</v>
      </c>
      <c r="C40" s="255" t="s">
        <v>603</v>
      </c>
      <c r="D40" s="250">
        <v>4000</v>
      </c>
      <c r="E40" s="165">
        <v>2</v>
      </c>
      <c r="F40" s="22">
        <v>4518.58</v>
      </c>
      <c r="G40" s="23">
        <f t="shared" si="1"/>
        <v>6416.38</v>
      </c>
      <c r="H40" s="24">
        <f t="shared" si="2"/>
        <v>12832.76</v>
      </c>
      <c r="I40" s="56"/>
      <c r="J40" s="201">
        <f t="shared" si="0"/>
        <v>2</v>
      </c>
      <c r="K40" s="23">
        <f t="shared" si="3"/>
        <v>3529.01</v>
      </c>
      <c r="L40" s="23">
        <f t="shared" si="4"/>
        <v>7058.02</v>
      </c>
      <c r="M40" s="22" t="s">
        <v>113</v>
      </c>
      <c r="N40" s="26">
        <v>0.45</v>
      </c>
      <c r="O40" s="68"/>
      <c r="P40" s="3"/>
      <c r="Q40" s="27"/>
      <c r="R40" s="28">
        <f t="shared" si="9"/>
        <v>0</v>
      </c>
      <c r="S40" s="28">
        <f t="shared" si="5"/>
        <v>3529.01</v>
      </c>
      <c r="T40" s="28">
        <f t="shared" si="6"/>
        <v>7058.02</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123</v>
      </c>
      <c r="F49" s="190">
        <f>SUM(F18:F48)</f>
        <v>31700.010000000009</v>
      </c>
      <c r="G49" s="191">
        <f>SUM(G18:G48)</f>
        <v>45014.039999999994</v>
      </c>
      <c r="H49" s="192">
        <f>SUM(H18:H48)</f>
        <v>87473.469999999987</v>
      </c>
      <c r="I49" s="193"/>
      <c r="J49" s="194">
        <f>SUM(J18:J48)</f>
        <v>123</v>
      </c>
      <c r="K49" s="191">
        <f>SUM(K18:K48)</f>
        <v>24757.72</v>
      </c>
      <c r="L49" s="192">
        <f>SUM(L18:L48)</f>
        <v>48110.5</v>
      </c>
      <c r="M49" s="192"/>
      <c r="N49" s="192"/>
      <c r="O49" s="195"/>
      <c r="P49" s="188"/>
      <c r="Q49" s="191">
        <f>SUM(Q18:Q48)</f>
        <v>0</v>
      </c>
      <c r="R49" s="191">
        <f>SUM(R18:R48)</f>
        <v>0</v>
      </c>
      <c r="S49" s="192">
        <f>SUM(S18:S48)</f>
        <v>24757.72</v>
      </c>
      <c r="T49" s="192">
        <f>SUM(T18:T48)</f>
        <v>48110.5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64" priority="3" stopIfTrue="1">
      <formula>$U$9&gt;100%</formula>
    </cfRule>
    <cfRule type="expression" dxfId="363" priority="4">
      <formula>$U$9&lt;50%</formula>
    </cfRule>
  </conditionalFormatting>
  <conditionalFormatting sqref="V9:V10">
    <cfRule type="expression" dxfId="362" priority="1">
      <formula>$V$9&lt;50%</formula>
    </cfRule>
    <cfRule type="expression" dxfId="361" priority="2">
      <formula>$V$9&gt;50%</formula>
    </cfRule>
  </conditionalFormatting>
  <dataValidations count="5">
    <dataValidation type="list" allowBlank="1" showInputMessage="1" showErrorMessage="1" sqref="F17 K17 Q17 Q14" xr:uid="{3C311F60-8B13-426A-886F-0A94730C83B9}">
      <formula1>$Y$11:$Y$12</formula1>
    </dataValidation>
    <dataValidation type="list" allowBlank="1" showInputMessage="1" showErrorMessage="1" sqref="H13" xr:uid="{8F5A3020-3C4D-4A1D-B571-BD8391CFFF20}">
      <formula1>$Y$13:$Y$14</formula1>
    </dataValidation>
    <dataValidation type="list" allowBlank="1" showInputMessage="1" showErrorMessage="1" sqref="I13" xr:uid="{E31D9D9B-8EDD-430E-AA03-91D82BFA3F7B}">
      <formula1>$K$9:$K$9</formula1>
    </dataValidation>
    <dataValidation type="list" showInputMessage="1" showErrorMessage="1" sqref="D18:D48" xr:uid="{0C8503A5-5D7E-46C1-ACBD-D9601C400592}">
      <formula1>$Z$18:$Z$29</formula1>
    </dataValidation>
    <dataValidation type="list" allowBlank="1" showInputMessage="1" showErrorMessage="1" sqref="M18:M48" xr:uid="{AF52DE0D-9B7F-41E0-93A6-3441B982110F}">
      <formula1>$Y$31:$Y$32</formula1>
    </dataValidation>
  </dataValidations>
  <printOptions verticalCentered="1"/>
  <pageMargins left="0.2" right="0.2" top="0.25" bottom="0.25" header="0.05" footer="0.05"/>
  <pageSetup scale="39"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0826-388E-4D2A-93D1-4DD0E1A967C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604</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38" t="s">
        <v>606</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38">
        <v>633883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419">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421">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419">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421">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419">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421">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419">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60" priority="3" stopIfTrue="1">
      <formula>$U$9&gt;100%</formula>
    </cfRule>
    <cfRule type="expression" dxfId="359" priority="4">
      <formula>$U$9&lt;50%</formula>
    </cfRule>
  </conditionalFormatting>
  <conditionalFormatting sqref="V9:V10">
    <cfRule type="expression" dxfId="358" priority="1">
      <formula>$V$9&lt;50%</formula>
    </cfRule>
    <cfRule type="expression" dxfId="357" priority="2">
      <formula>$V$9&gt;50%</formula>
    </cfRule>
  </conditionalFormatting>
  <dataValidations count="5">
    <dataValidation type="list" allowBlank="1" showInputMessage="1" showErrorMessage="1" sqref="M18:M48" xr:uid="{F0E21CF2-ADCC-4295-8028-A1D646548D44}">
      <formula1>$Y$31:$Y$32</formula1>
    </dataValidation>
    <dataValidation type="list" showInputMessage="1" showErrorMessage="1" sqref="D18:D31 D39:D48" xr:uid="{768FBCF8-C6CA-4CA0-AB15-8C8E52350159}">
      <formula1>$Z$18:$Z$29</formula1>
    </dataValidation>
    <dataValidation type="list" allowBlank="1" showInputMessage="1" showErrorMessage="1" sqref="I13" xr:uid="{3F7DECAB-4652-4D9A-B0D1-D209BEA07E00}">
      <formula1>$K$9:$K$9</formula1>
    </dataValidation>
    <dataValidation type="list" allowBlank="1" showInputMessage="1" showErrorMessage="1" sqref="H13" xr:uid="{D0F891D2-AB06-4360-AC35-5D70E7457519}">
      <formula1>$Y$13:$Y$14</formula1>
    </dataValidation>
    <dataValidation type="list" allowBlank="1" showInputMessage="1" showErrorMessage="1" sqref="F17 K17 Q17 Q14" xr:uid="{9268FFCB-245E-4DB4-AF1A-788AA89B1C70}">
      <formula1>$Y$11:$Y$12</formula1>
    </dataValidation>
  </dataValidations>
  <printOptions verticalCentered="1"/>
  <pageMargins left="0.2" right="0.2" top="0.25" bottom="0.25" header="0.05" footer="0.05"/>
  <pageSetup scale="39"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CDE6-72A2-45A5-A914-91071D749BC3}">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623</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624</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38">
        <v>634008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56" priority="3" stopIfTrue="1">
      <formula>$U$9&gt;100%</formula>
    </cfRule>
    <cfRule type="expression" dxfId="355" priority="4">
      <formula>$U$9&lt;50%</formula>
    </cfRule>
  </conditionalFormatting>
  <conditionalFormatting sqref="V9:V10">
    <cfRule type="expression" dxfId="354" priority="1">
      <formula>$V$9&lt;50%</formula>
    </cfRule>
    <cfRule type="expression" dxfId="353" priority="2">
      <formula>$V$9&gt;50%</formula>
    </cfRule>
  </conditionalFormatting>
  <dataValidations count="5">
    <dataValidation type="list" allowBlank="1" showInputMessage="1" showErrorMessage="1" sqref="F17 K17 Q17 Q14" xr:uid="{B466C262-7880-488C-BD43-F34F5E7233CB}">
      <formula1>$Y$11:$Y$12</formula1>
    </dataValidation>
    <dataValidation type="list" allowBlank="1" showInputMessage="1" showErrorMessage="1" sqref="H13" xr:uid="{31FD8761-676E-4AEB-84C7-EDFFDC5A6FF7}">
      <formula1>$Y$13:$Y$14</formula1>
    </dataValidation>
    <dataValidation type="list" allowBlank="1" showInputMessage="1" showErrorMessage="1" sqref="I13" xr:uid="{2AFEF07A-E5C7-41B6-B926-F794F8673676}">
      <formula1>$K$9:$K$9</formula1>
    </dataValidation>
    <dataValidation type="list" showInputMessage="1" showErrorMessage="1" sqref="D18:D48" xr:uid="{EDCA63B1-F4D9-49AF-9685-704356C86317}">
      <formula1>$Z$18:$Z$29</formula1>
    </dataValidation>
    <dataValidation type="list" allowBlank="1" showInputMessage="1" showErrorMessage="1" sqref="M18:M48" xr:uid="{31E8C188-7814-4C9B-9BE5-8902AB48F4A5}">
      <formula1>$Y$31:$Y$32</formula1>
    </dataValidation>
  </dataValidations>
  <printOptions verticalCentered="1"/>
  <pageMargins left="0.2" right="0.2" top="0.25" bottom="0.25" header="0.05" footer="0.05"/>
  <pageSetup scale="39" orientation="landscape"/>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A2B-7F59-4853-834E-5101E213C8CC}">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625</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626</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634007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52" priority="3" stopIfTrue="1">
      <formula>$U$9&gt;100%</formula>
    </cfRule>
    <cfRule type="expression" dxfId="351" priority="4">
      <formula>$U$9&lt;50%</formula>
    </cfRule>
  </conditionalFormatting>
  <conditionalFormatting sqref="V9:V10">
    <cfRule type="expression" dxfId="350" priority="1">
      <formula>$V$9&lt;50%</formula>
    </cfRule>
    <cfRule type="expression" dxfId="349" priority="2">
      <formula>$V$9&gt;50%</formula>
    </cfRule>
  </conditionalFormatting>
  <dataValidations count="5">
    <dataValidation type="list" allowBlank="1" showInputMessage="1" showErrorMessage="1" sqref="M18:M48" xr:uid="{5D348DC8-78B3-4327-8A11-BCC09D7F268A}">
      <formula1>$Y$31:$Y$32</formula1>
    </dataValidation>
    <dataValidation type="list" showInputMessage="1" showErrorMessage="1" sqref="D18:D48" xr:uid="{AA5D08C0-590F-48B5-913D-400A8AFC1A63}">
      <formula1>$Z$18:$Z$29</formula1>
    </dataValidation>
    <dataValidation type="list" allowBlank="1" showInputMessage="1" showErrorMessage="1" sqref="I13" xr:uid="{26C9456A-A2EB-40B2-8D6F-EC0DB9F022F6}">
      <formula1>$K$9:$K$9</formula1>
    </dataValidation>
    <dataValidation type="list" allowBlank="1" showInputMessage="1" showErrorMessage="1" sqref="H13" xr:uid="{B6A2F699-2D1D-4D6E-94C0-3F7CEB173BBE}">
      <formula1>$Y$13:$Y$14</formula1>
    </dataValidation>
    <dataValidation type="list" allowBlank="1" showInputMessage="1" showErrorMessage="1" sqref="F17 K17 Q17 Q14" xr:uid="{03F1FC85-F723-4C49-9257-2971842B3D3A}">
      <formula1>$Y$11:$Y$12</formula1>
    </dataValidation>
  </dataValidations>
  <printOptions verticalCentered="1"/>
  <pageMargins left="0.2" right="0.2" top="0.25" bottom="0.25" header="0.05" footer="0.05"/>
  <pageSetup scale="39" orientation="landscape"/>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BAF7-CC3A-4D71-86E6-CF791679BDB7}">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627</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628</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634003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8" priority="3" stopIfTrue="1">
      <formula>$U$9&gt;100%</formula>
    </cfRule>
    <cfRule type="expression" dxfId="347" priority="4">
      <formula>$U$9&lt;50%</formula>
    </cfRule>
  </conditionalFormatting>
  <conditionalFormatting sqref="V9:V10">
    <cfRule type="expression" dxfId="346" priority="1">
      <formula>$V$9&lt;50%</formula>
    </cfRule>
    <cfRule type="expression" dxfId="345" priority="2">
      <formula>$V$9&gt;50%</formula>
    </cfRule>
  </conditionalFormatting>
  <dataValidations count="5">
    <dataValidation type="list" allowBlank="1" showInputMessage="1" showErrorMessage="1" sqref="F17 K17 Q17 Q14" xr:uid="{FE6FA4FC-8765-4330-B30A-99B09D5CE99F}">
      <formula1>$Y$11:$Y$12</formula1>
    </dataValidation>
    <dataValidation type="list" allowBlank="1" showInputMessage="1" showErrorMessage="1" sqref="H13" xr:uid="{A9460914-3A41-4A52-BC1F-C0FC8D785D6D}">
      <formula1>$Y$13:$Y$14</formula1>
    </dataValidation>
    <dataValidation type="list" allowBlank="1" showInputMessage="1" showErrorMessage="1" sqref="I13" xr:uid="{2695384C-159F-4916-994C-DBB42EEA3391}">
      <formula1>$K$9:$K$9</formula1>
    </dataValidation>
    <dataValidation type="list" showInputMessage="1" showErrorMessage="1" sqref="D18:D48" xr:uid="{AF7472EC-D42B-4216-AA50-5663428AD0D9}">
      <formula1>$Z$18:$Z$29</formula1>
    </dataValidation>
    <dataValidation type="list" allowBlank="1" showInputMessage="1" showErrorMessage="1" sqref="M18:M48" xr:uid="{F2F11CDB-2471-45B0-A9D9-0D6D94952462}">
      <formula1>$Y$31:$Y$32</formula1>
    </dataValidation>
  </dataValidations>
  <printOptions verticalCentered="1"/>
  <pageMargins left="0.2" right="0.2" top="0.25" bottom="0.25" header="0.05" footer="0.05"/>
  <pageSetup scale="39" orientation="landscape"/>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C761-A4B5-4807-A644-15ECC9416657}">
  <sheetPr>
    <pageSetUpPr fitToPage="1"/>
  </sheetPr>
  <dimension ref="A1:AB51"/>
  <sheetViews>
    <sheetView topLeftCell="C5"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629</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630</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633997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4" priority="3" stopIfTrue="1">
      <formula>$U$9&gt;100%</formula>
    </cfRule>
    <cfRule type="expression" dxfId="343" priority="4">
      <formula>$U$9&lt;50%</formula>
    </cfRule>
  </conditionalFormatting>
  <conditionalFormatting sqref="V9:V10">
    <cfRule type="expression" dxfId="342" priority="1">
      <formula>$V$9&lt;50%</formula>
    </cfRule>
    <cfRule type="expression" dxfId="341" priority="2">
      <formula>$V$9&gt;50%</formula>
    </cfRule>
  </conditionalFormatting>
  <dataValidations count="5">
    <dataValidation type="list" allowBlank="1" showInputMessage="1" showErrorMessage="1" sqref="F17 K17 Q17 Q14" xr:uid="{96711BAE-F22B-4559-857D-B49ED83E1DEC}">
      <formula1>$Y$11:$Y$12</formula1>
    </dataValidation>
    <dataValidation type="list" allowBlank="1" showInputMessage="1" showErrorMessage="1" sqref="H13" xr:uid="{EFCBCFC3-2FF6-442F-BC60-78416417C24C}">
      <formula1>$Y$13:$Y$14</formula1>
    </dataValidation>
    <dataValidation type="list" allowBlank="1" showInputMessage="1" showErrorMessage="1" sqref="I13" xr:uid="{D42623EE-35F2-4CE8-9591-EA3993DCE748}">
      <formula1>$K$9:$K$9</formula1>
    </dataValidation>
    <dataValidation type="list" showInputMessage="1" showErrorMessage="1" sqref="D18:D48" xr:uid="{36E95226-474A-4D2E-A88D-09A83A705CAB}">
      <formula1>$Z$18:$Z$29</formula1>
    </dataValidation>
    <dataValidation type="list" allowBlank="1" showInputMessage="1" showErrorMessage="1" sqref="M18:M48" xr:uid="{3476CBF6-A59A-4F9C-940C-A64B2E78E8A5}">
      <formula1>$Y$31:$Y$32</formula1>
    </dataValidation>
  </dataValidations>
  <printOptions verticalCentered="1"/>
  <pageMargins left="0.2" right="0.2" top="0.25" bottom="0.25" header="0.05" footer="0.05"/>
  <pageSetup scale="39" orientation="landscape"/>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B5D9A-C00D-428D-A37E-179D9042F41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631</v>
      </c>
      <c r="G2" s="545"/>
      <c r="H2" s="541" t="s">
        <v>36</v>
      </c>
      <c r="I2" s="542"/>
      <c r="J2" s="543"/>
      <c r="K2" s="48"/>
      <c r="L2" s="526" t="s">
        <v>37</v>
      </c>
      <c r="M2" s="527"/>
      <c r="N2" s="528"/>
      <c r="O2" s="240"/>
      <c r="P2" s="439">
        <f>H49</f>
        <v>525694.04</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289131.71000000002</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236562.33000000002</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632</v>
      </c>
      <c r="G5" s="539"/>
      <c r="H5" s="535" t="s">
        <v>52</v>
      </c>
      <c r="I5" s="536"/>
      <c r="J5" s="537"/>
      <c r="K5" s="46"/>
      <c r="L5" s="532" t="s">
        <v>53</v>
      </c>
      <c r="M5" s="533"/>
      <c r="N5" s="534"/>
      <c r="O5" s="240"/>
      <c r="P5" s="518">
        <f>IFERROR((P2-P3)/P2,"")</f>
        <v>0.45000002282696605</v>
      </c>
      <c r="Q5" s="518"/>
      <c r="R5" s="519"/>
      <c r="S5" s="452" t="s">
        <v>54</v>
      </c>
      <c r="T5" s="454"/>
      <c r="U5" s="511"/>
      <c r="V5" s="512"/>
      <c r="W5" s="31"/>
      <c r="X5" s="167"/>
      <c r="Y5" s="175"/>
      <c r="Z5" s="173"/>
      <c r="AA5" s="173"/>
      <c r="AB5" s="173"/>
    </row>
    <row r="6" spans="1:28" ht="15" customHeight="1">
      <c r="A6" s="167"/>
      <c r="B6" s="230" t="s">
        <v>55</v>
      </c>
      <c r="C6" s="44"/>
      <c r="D6" s="535" t="s">
        <v>56</v>
      </c>
      <c r="E6" s="537"/>
      <c r="F6" s="538" t="s">
        <v>633</v>
      </c>
      <c r="G6" s="539"/>
      <c r="H6" s="535" t="s">
        <v>58</v>
      </c>
      <c r="I6" s="536"/>
      <c r="J6" s="537"/>
      <c r="K6" s="46"/>
      <c r="L6" s="513" t="s">
        <v>59</v>
      </c>
      <c r="M6" s="514"/>
      <c r="N6" s="515"/>
      <c r="O6" s="240"/>
      <c r="P6" s="516">
        <f>T49</f>
        <v>289131.71000000002</v>
      </c>
      <c r="Q6" s="516"/>
      <c r="R6" s="517"/>
      <c r="S6" s="452" t="s">
        <v>60</v>
      </c>
      <c r="T6" s="454"/>
      <c r="U6" s="511"/>
      <c r="V6" s="512"/>
      <c r="W6" s="32"/>
      <c r="X6" s="64"/>
      <c r="Y6" s="65"/>
      <c r="Z6" s="173"/>
      <c r="AA6" s="173"/>
      <c r="AB6" s="173"/>
    </row>
    <row r="7" spans="1:28" ht="15" customHeight="1">
      <c r="A7" s="167"/>
      <c r="B7" s="230" t="s">
        <v>61</v>
      </c>
      <c r="C7" s="45"/>
      <c r="D7" s="535" t="s">
        <v>62</v>
      </c>
      <c r="E7" s="537"/>
      <c r="F7" s="538" t="s">
        <v>634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289131.71000000002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57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636</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587</v>
      </c>
      <c r="C20" s="255" t="s">
        <v>115</v>
      </c>
      <c r="D20" s="250">
        <v>250</v>
      </c>
      <c r="E20" s="165">
        <v>1</v>
      </c>
      <c r="F20" s="22">
        <v>40</v>
      </c>
      <c r="G20" s="23">
        <f t="shared" si="1"/>
        <v>56.8</v>
      </c>
      <c r="H20" s="24">
        <f t="shared" si="2"/>
        <v>56.8</v>
      </c>
      <c r="I20" s="56"/>
      <c r="J20" s="201">
        <f t="shared" si="0"/>
        <v>1</v>
      </c>
      <c r="K20" s="23">
        <f t="shared" si="3"/>
        <v>31.24</v>
      </c>
      <c r="L20" s="23">
        <f t="shared" si="4"/>
        <v>31.24</v>
      </c>
      <c r="M20" s="22" t="s">
        <v>113</v>
      </c>
      <c r="N20" s="26">
        <v>0.45</v>
      </c>
      <c r="O20" s="68"/>
      <c r="P20" s="3"/>
      <c r="Q20" s="27"/>
      <c r="R20" s="28">
        <f t="shared" ref="R20:R48" si="9">ROUND(IF($R$17=$Q$17,Q20,IF($R$17="USD $",Q20*$D$15,Q20*$E$15))*E20,2)</f>
        <v>0</v>
      </c>
      <c r="S20" s="28">
        <f t="shared" si="5"/>
        <v>31.24</v>
      </c>
      <c r="T20" s="28">
        <f t="shared" si="6"/>
        <v>31.24</v>
      </c>
      <c r="U20" s="43">
        <f t="shared" si="7"/>
        <v>0</v>
      </c>
      <c r="V20" s="43">
        <f t="shared" si="8"/>
        <v>1</v>
      </c>
      <c r="W20" s="41"/>
      <c r="X20" s="67"/>
      <c r="Y20" s="173" t="s">
        <v>119</v>
      </c>
      <c r="Z20" s="173">
        <v>750</v>
      </c>
      <c r="AA20" s="173"/>
      <c r="AB20" s="173"/>
    </row>
    <row r="21" spans="1:28">
      <c r="A21" s="167"/>
      <c r="B21" s="1" t="s">
        <v>637</v>
      </c>
      <c r="C21" s="258" t="s">
        <v>557</v>
      </c>
      <c r="D21" s="249">
        <v>500</v>
      </c>
      <c r="E21" s="166">
        <v>2</v>
      </c>
      <c r="F21" s="29">
        <v>149.4</v>
      </c>
      <c r="G21" s="52">
        <f t="shared" si="1"/>
        <v>212.15</v>
      </c>
      <c r="H21" s="53">
        <f t="shared" si="2"/>
        <v>424.3</v>
      </c>
      <c r="I21" s="56"/>
      <c r="J21" s="200">
        <f t="shared" si="0"/>
        <v>2</v>
      </c>
      <c r="K21" s="52">
        <f t="shared" si="3"/>
        <v>116.68</v>
      </c>
      <c r="L21" s="52">
        <f t="shared" si="4"/>
        <v>233.36</v>
      </c>
      <c r="M21" s="252" t="s">
        <v>113</v>
      </c>
      <c r="N21" s="30">
        <v>0.45</v>
      </c>
      <c r="O21" s="68"/>
      <c r="P21" s="1"/>
      <c r="Q21" s="29"/>
      <c r="R21" s="54">
        <f t="shared" si="9"/>
        <v>0</v>
      </c>
      <c r="S21" s="77">
        <f t="shared" si="5"/>
        <v>116.68</v>
      </c>
      <c r="T21" s="77">
        <f t="shared" si="6"/>
        <v>233.36</v>
      </c>
      <c r="U21" s="55">
        <f t="shared" si="7"/>
        <v>0</v>
      </c>
      <c r="V21" s="55">
        <f t="shared" si="8"/>
        <v>1</v>
      </c>
      <c r="W21" s="42"/>
      <c r="X21" s="67"/>
      <c r="Y21" s="173" t="s">
        <v>122</v>
      </c>
      <c r="Z21" s="173">
        <v>1000</v>
      </c>
      <c r="AA21" s="173"/>
      <c r="AB21" s="173"/>
    </row>
    <row r="22" spans="1:28">
      <c r="A22" s="167"/>
      <c r="B22" s="2" t="s">
        <v>638</v>
      </c>
      <c r="C22" s="255" t="s">
        <v>124</v>
      </c>
      <c r="D22" s="250">
        <v>500</v>
      </c>
      <c r="E22" s="165">
        <v>1</v>
      </c>
      <c r="F22" s="22">
        <v>145.6</v>
      </c>
      <c r="G22" s="23">
        <f t="shared" si="1"/>
        <v>206.75</v>
      </c>
      <c r="H22" s="24">
        <f t="shared" si="2"/>
        <v>206.75</v>
      </c>
      <c r="I22" s="56"/>
      <c r="J22" s="201">
        <f t="shared" si="0"/>
        <v>1</v>
      </c>
      <c r="K22" s="23">
        <f t="shared" si="3"/>
        <v>113.71</v>
      </c>
      <c r="L22" s="23">
        <f t="shared" si="4"/>
        <v>113.71</v>
      </c>
      <c r="M22" s="22" t="s">
        <v>113</v>
      </c>
      <c r="N22" s="26">
        <v>0.45</v>
      </c>
      <c r="O22" s="68"/>
      <c r="P22" s="3"/>
      <c r="Q22" s="27"/>
      <c r="R22" s="28">
        <f t="shared" si="9"/>
        <v>0</v>
      </c>
      <c r="S22" s="28">
        <f t="shared" si="5"/>
        <v>113.71</v>
      </c>
      <c r="T22" s="28">
        <f t="shared" si="6"/>
        <v>113.71</v>
      </c>
      <c r="U22" s="43">
        <f t="shared" si="7"/>
        <v>0</v>
      </c>
      <c r="V22" s="43">
        <f t="shared" si="8"/>
        <v>1</v>
      </c>
      <c r="W22" s="41"/>
      <c r="X22" s="67"/>
      <c r="Y22" s="173" t="s">
        <v>46</v>
      </c>
      <c r="Z22" s="173">
        <v>1200</v>
      </c>
      <c r="AA22" s="173"/>
      <c r="AB22" s="173"/>
    </row>
    <row r="23" spans="1:28">
      <c r="A23" s="167"/>
      <c r="B23" s="1" t="s">
        <v>589</v>
      </c>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t="s">
        <v>639</v>
      </c>
      <c r="C25" s="258" t="s">
        <v>124</v>
      </c>
      <c r="D25" s="249">
        <v>500</v>
      </c>
      <c r="E25" s="166">
        <v>2</v>
      </c>
      <c r="F25" s="29">
        <v>158.06</v>
      </c>
      <c r="G25" s="52">
        <f t="shared" si="1"/>
        <v>224.45</v>
      </c>
      <c r="H25" s="53">
        <f t="shared" si="2"/>
        <v>448.9</v>
      </c>
      <c r="I25" s="56"/>
      <c r="J25" s="200">
        <f t="shared" si="0"/>
        <v>2</v>
      </c>
      <c r="K25" s="52">
        <f t="shared" si="3"/>
        <v>123.45</v>
      </c>
      <c r="L25" s="52">
        <f t="shared" si="4"/>
        <v>246.9</v>
      </c>
      <c r="M25" s="252" t="s">
        <v>113</v>
      </c>
      <c r="N25" s="30">
        <v>0.45</v>
      </c>
      <c r="O25" s="68"/>
      <c r="P25" s="1"/>
      <c r="Q25" s="29"/>
      <c r="R25" s="54">
        <f t="shared" si="9"/>
        <v>0</v>
      </c>
      <c r="S25" s="77">
        <f t="shared" si="5"/>
        <v>123.45</v>
      </c>
      <c r="T25" s="77">
        <f t="shared" si="6"/>
        <v>246.9</v>
      </c>
      <c r="U25" s="55">
        <f t="shared" si="7"/>
        <v>0</v>
      </c>
      <c r="V25" s="55">
        <f t="shared" si="8"/>
        <v>1</v>
      </c>
      <c r="W25" s="42"/>
      <c r="X25" s="67"/>
      <c r="Y25" s="173" t="s">
        <v>133</v>
      </c>
      <c r="Z25" s="173">
        <v>6000</v>
      </c>
      <c r="AA25" s="173"/>
      <c r="AB25" s="173"/>
    </row>
    <row r="26" spans="1:28">
      <c r="A26" s="167"/>
      <c r="B26" s="268"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269"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643</v>
      </c>
      <c r="C30" s="255" t="s">
        <v>145</v>
      </c>
      <c r="D30" s="250">
        <v>6000</v>
      </c>
      <c r="E30" s="165">
        <v>1</v>
      </c>
      <c r="F30" s="22">
        <v>10362.49</v>
      </c>
      <c r="G30" s="23">
        <f>ROUND(IF($F$17="USD $", F30*$E$15,F30*$D$15),2)</f>
        <v>14714.74</v>
      </c>
      <c r="H30" s="24">
        <f>ROUND(IF($H$17=$G$17,E30*G30,E30*F30),2)</f>
        <v>14714.74</v>
      </c>
      <c r="I30" s="56"/>
      <c r="J30" s="201">
        <f t="shared" si="0"/>
        <v>1</v>
      </c>
      <c r="K30" s="23">
        <f>IFERROR(IF(M30="OEM DISC %",ROUND(IF($K$17=$F$17,F30*(1-N30),G30*(1-N30)),2),IF(M30="MARKUP %",ROUND(R30/J30*(1+N30),2))),0)</f>
        <v>8093.11</v>
      </c>
      <c r="L30" s="23">
        <f t="shared" si="4"/>
        <v>8093.11</v>
      </c>
      <c r="M30" s="22" t="s">
        <v>113</v>
      </c>
      <c r="N30" s="26">
        <v>0.45</v>
      </c>
      <c r="O30" s="68"/>
      <c r="P30" s="3"/>
      <c r="Q30" s="27"/>
      <c r="R30" s="28">
        <f t="shared" si="9"/>
        <v>0</v>
      </c>
      <c r="S30" s="28">
        <f t="shared" si="5"/>
        <v>8093.11</v>
      </c>
      <c r="T30" s="28">
        <f t="shared" si="6"/>
        <v>8093.11</v>
      </c>
      <c r="U30" s="43">
        <f t="shared" si="7"/>
        <v>0</v>
      </c>
      <c r="V30" s="43">
        <f t="shared" si="8"/>
        <v>1</v>
      </c>
      <c r="W30" s="41"/>
      <c r="X30" s="67"/>
      <c r="Y30" s="173"/>
      <c r="Z30" s="173"/>
      <c r="AA30" s="173"/>
      <c r="AB30" s="173"/>
    </row>
    <row r="31" spans="1:28">
      <c r="A31" s="167"/>
      <c r="B31" s="1" t="s">
        <v>644</v>
      </c>
      <c r="C31" s="258" t="s">
        <v>333</v>
      </c>
      <c r="D31" s="249">
        <v>10000</v>
      </c>
      <c r="E31" s="166">
        <v>6</v>
      </c>
      <c r="F31" s="29">
        <v>2811.23</v>
      </c>
      <c r="G31" s="52">
        <f>ROUND(IF($F$17="USD $", F31*$E$15,F31*$D$15),2)</f>
        <v>3991.95</v>
      </c>
      <c r="H31" s="53">
        <f>ROUND(IF($H$17=$G$17,E31*G31,E31*F31),2)</f>
        <v>23951.7</v>
      </c>
      <c r="I31" s="56"/>
      <c r="J31" s="200">
        <f t="shared" si="0"/>
        <v>6</v>
      </c>
      <c r="K31" s="52">
        <f>IFERROR(IF(M31="OEM DISC %",ROUND(IF($K$17=$F$17,F31*(1-N31),G31*(1-N31)),2),IF(M31="MARKUP %",ROUND(R31/J31*(1+N31),2))),0)</f>
        <v>2195.5700000000002</v>
      </c>
      <c r="L31" s="52">
        <f t="shared" si="4"/>
        <v>13173.42</v>
      </c>
      <c r="M31" s="252" t="s">
        <v>113</v>
      </c>
      <c r="N31" s="30">
        <v>0.45</v>
      </c>
      <c r="O31" s="68"/>
      <c r="P31" s="1"/>
      <c r="Q31" s="29"/>
      <c r="R31" s="54">
        <f>ROUND(IF($R$17=$Q$17,Q31,IF($R$17="USD $",Q31*$D$15,Q31*$E$15))*E31,2)</f>
        <v>0</v>
      </c>
      <c r="S31" s="77">
        <f t="shared" si="5"/>
        <v>2195.5700000000002</v>
      </c>
      <c r="T31" s="77">
        <f t="shared" si="6"/>
        <v>13173.42</v>
      </c>
      <c r="U31" s="55">
        <f t="shared" si="7"/>
        <v>0</v>
      </c>
      <c r="V31" s="55">
        <f t="shared" si="8"/>
        <v>1</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646</v>
      </c>
      <c r="C34" s="255" t="s">
        <v>647</v>
      </c>
      <c r="D34" s="419">
        <v>400</v>
      </c>
      <c r="E34" s="165">
        <v>1</v>
      </c>
      <c r="F34" s="22">
        <v>116664.39</v>
      </c>
      <c r="G34" s="23">
        <f t="shared" si="1"/>
        <v>165663.43</v>
      </c>
      <c r="H34" s="24">
        <f t="shared" si="2"/>
        <v>165663.43</v>
      </c>
      <c r="I34" s="56"/>
      <c r="J34" s="201">
        <f t="shared" si="0"/>
        <v>1</v>
      </c>
      <c r="K34" s="23">
        <f t="shared" si="3"/>
        <v>91114.89</v>
      </c>
      <c r="L34" s="23">
        <f t="shared" si="4"/>
        <v>91114.89</v>
      </c>
      <c r="M34" s="22" t="s">
        <v>113</v>
      </c>
      <c r="N34" s="26">
        <v>0.45</v>
      </c>
      <c r="O34" s="68"/>
      <c r="P34" s="3"/>
      <c r="Q34" s="27"/>
      <c r="R34" s="28">
        <f t="shared" si="9"/>
        <v>0</v>
      </c>
      <c r="S34" s="28">
        <f t="shared" si="5"/>
        <v>91114.89</v>
      </c>
      <c r="T34" s="28">
        <f t="shared" si="6"/>
        <v>91114.89</v>
      </c>
      <c r="U34" s="43">
        <f t="shared" si="7"/>
        <v>0</v>
      </c>
      <c r="V34" s="43">
        <f t="shared" si="8"/>
        <v>1</v>
      </c>
      <c r="W34" s="41"/>
      <c r="X34" s="67"/>
      <c r="Y34" s="173"/>
      <c r="Z34" s="173"/>
      <c r="AA34" s="173"/>
      <c r="AB34" s="173"/>
    </row>
    <row r="35" spans="1:28">
      <c r="A35" s="167"/>
      <c r="B35" s="1" t="s">
        <v>648</v>
      </c>
      <c r="C35" s="258" t="s">
        <v>649</v>
      </c>
      <c r="D35" s="421">
        <v>400</v>
      </c>
      <c r="E35" s="166">
        <v>5</v>
      </c>
      <c r="F35" s="29">
        <v>457.96</v>
      </c>
      <c r="G35" s="52">
        <f t="shared" si="1"/>
        <v>650.29999999999995</v>
      </c>
      <c r="H35" s="53">
        <f t="shared" si="2"/>
        <v>3251.5</v>
      </c>
      <c r="I35" s="56"/>
      <c r="J35" s="200">
        <f t="shared" si="0"/>
        <v>5</v>
      </c>
      <c r="K35" s="52">
        <f t="shared" si="3"/>
        <v>357.67</v>
      </c>
      <c r="L35" s="52">
        <f t="shared" si="4"/>
        <v>1788.35</v>
      </c>
      <c r="M35" s="252" t="s">
        <v>113</v>
      </c>
      <c r="N35" s="30">
        <v>0.45</v>
      </c>
      <c r="O35" s="68"/>
      <c r="P35" s="1"/>
      <c r="Q35" s="29"/>
      <c r="R35" s="54">
        <f t="shared" si="9"/>
        <v>0</v>
      </c>
      <c r="S35" s="77">
        <f t="shared" si="5"/>
        <v>357.67</v>
      </c>
      <c r="T35" s="77">
        <f t="shared" si="6"/>
        <v>1788.35</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650</v>
      </c>
      <c r="C37" s="258" t="s">
        <v>651</v>
      </c>
      <c r="D37" s="421">
        <v>5000</v>
      </c>
      <c r="E37" s="166">
        <v>2</v>
      </c>
      <c r="F37" s="29">
        <v>65925.42</v>
      </c>
      <c r="G37" s="52">
        <f t="shared" si="1"/>
        <v>93614.1</v>
      </c>
      <c r="H37" s="53">
        <f t="shared" si="2"/>
        <v>187228.2</v>
      </c>
      <c r="I37" s="56"/>
      <c r="J37" s="200">
        <f t="shared" si="0"/>
        <v>2</v>
      </c>
      <c r="K37" s="52">
        <f t="shared" si="3"/>
        <v>51487.76</v>
      </c>
      <c r="L37" s="52">
        <f t="shared" si="4"/>
        <v>102975.52</v>
      </c>
      <c r="M37" s="252" t="s">
        <v>113</v>
      </c>
      <c r="N37" s="30">
        <v>0.45</v>
      </c>
      <c r="O37" s="68"/>
      <c r="P37" s="1"/>
      <c r="Q37" s="29"/>
      <c r="R37" s="54">
        <f t="shared" si="9"/>
        <v>0</v>
      </c>
      <c r="S37" s="77">
        <f t="shared" si="5"/>
        <v>51487.76</v>
      </c>
      <c r="T37" s="77">
        <f t="shared" si="6"/>
        <v>102975.52</v>
      </c>
      <c r="U37" s="55">
        <f t="shared" si="7"/>
        <v>0</v>
      </c>
      <c r="V37" s="55">
        <f t="shared" si="8"/>
        <v>1</v>
      </c>
      <c r="W37" s="42"/>
      <c r="X37" s="67"/>
      <c r="Y37" s="173"/>
      <c r="Z37" s="173"/>
      <c r="AA37" s="173"/>
      <c r="AB37" s="173"/>
    </row>
    <row r="38" spans="1:28">
      <c r="A38" s="167"/>
      <c r="B38" s="2" t="s">
        <v>652</v>
      </c>
      <c r="C38" s="255" t="s">
        <v>603</v>
      </c>
      <c r="D38" s="419">
        <v>5000</v>
      </c>
      <c r="E38" s="165">
        <v>2</v>
      </c>
      <c r="F38" s="22">
        <v>7977.96</v>
      </c>
      <c r="G38" s="23">
        <f t="shared" si="1"/>
        <v>11328.7</v>
      </c>
      <c r="H38" s="24">
        <f t="shared" si="2"/>
        <v>22657.4</v>
      </c>
      <c r="I38" s="56"/>
      <c r="J38" s="201">
        <f t="shared" si="0"/>
        <v>2</v>
      </c>
      <c r="K38" s="23">
        <f t="shared" si="3"/>
        <v>6230.79</v>
      </c>
      <c r="L38" s="23">
        <f t="shared" si="4"/>
        <v>12461.58</v>
      </c>
      <c r="M38" s="22" t="s">
        <v>113</v>
      </c>
      <c r="N38" s="26">
        <v>0.45</v>
      </c>
      <c r="O38" s="68"/>
      <c r="P38" s="3"/>
      <c r="Q38" s="27"/>
      <c r="R38" s="28">
        <f t="shared" si="9"/>
        <v>0</v>
      </c>
      <c r="S38" s="28">
        <f t="shared" si="5"/>
        <v>6230.79</v>
      </c>
      <c r="T38" s="28">
        <f t="shared" si="6"/>
        <v>12461.58</v>
      </c>
      <c r="U38" s="43">
        <f t="shared" si="7"/>
        <v>0</v>
      </c>
      <c r="V38" s="43">
        <f t="shared" si="8"/>
        <v>1</v>
      </c>
      <c r="W38" s="42"/>
      <c r="X38" s="67"/>
      <c r="Y38" s="173"/>
      <c r="Z38" s="173"/>
      <c r="AA38" s="173"/>
      <c r="AB38" s="173"/>
    </row>
    <row r="39" spans="1:28">
      <c r="A39" s="167"/>
      <c r="B39" s="1" t="s">
        <v>653</v>
      </c>
      <c r="C39" s="258" t="s">
        <v>654</v>
      </c>
      <c r="D39" s="421">
        <v>5000</v>
      </c>
      <c r="E39" s="166">
        <v>16</v>
      </c>
      <c r="F39" s="29">
        <v>2286.15</v>
      </c>
      <c r="G39" s="52">
        <f t="shared" si="1"/>
        <v>3246.33</v>
      </c>
      <c r="H39" s="53">
        <f t="shared" si="2"/>
        <v>51941.279999999999</v>
      </c>
      <c r="I39" s="56"/>
      <c r="J39" s="200">
        <f t="shared" si="0"/>
        <v>16</v>
      </c>
      <c r="K39" s="52">
        <f t="shared" si="3"/>
        <v>1785.48</v>
      </c>
      <c r="L39" s="52">
        <f t="shared" si="4"/>
        <v>28567.68</v>
      </c>
      <c r="M39" s="252" t="s">
        <v>113</v>
      </c>
      <c r="N39" s="30">
        <v>0.45</v>
      </c>
      <c r="O39" s="68"/>
      <c r="P39" s="1"/>
      <c r="Q39" s="29"/>
      <c r="R39" s="54">
        <f t="shared" si="9"/>
        <v>0</v>
      </c>
      <c r="S39" s="77">
        <f t="shared" si="5"/>
        <v>1785.48</v>
      </c>
      <c r="T39" s="77">
        <f t="shared" si="6"/>
        <v>28567.68</v>
      </c>
      <c r="U39" s="55">
        <f t="shared" si="7"/>
        <v>0</v>
      </c>
      <c r="V39" s="55">
        <f t="shared" si="8"/>
        <v>1</v>
      </c>
      <c r="W39" s="42"/>
      <c r="X39" s="67"/>
      <c r="Y39" s="173"/>
      <c r="Z39" s="173"/>
      <c r="AA39" s="173"/>
      <c r="AB39" s="173"/>
    </row>
    <row r="40" spans="1:28">
      <c r="A40" s="167"/>
      <c r="B40" s="2" t="s">
        <v>655</v>
      </c>
      <c r="C40" s="255" t="s">
        <v>656</v>
      </c>
      <c r="D40" s="419">
        <v>5000</v>
      </c>
      <c r="E40" s="165">
        <v>4</v>
      </c>
      <c r="F40" s="22">
        <v>950.54</v>
      </c>
      <c r="G40" s="23">
        <f t="shared" si="1"/>
        <v>1349.77</v>
      </c>
      <c r="H40" s="24">
        <f t="shared" si="2"/>
        <v>5399.08</v>
      </c>
      <c r="I40" s="56"/>
      <c r="J40" s="201">
        <f t="shared" si="0"/>
        <v>4</v>
      </c>
      <c r="K40" s="23">
        <f t="shared" si="3"/>
        <v>742.37</v>
      </c>
      <c r="L40" s="23">
        <f t="shared" si="4"/>
        <v>2969.48</v>
      </c>
      <c r="M40" s="22" t="s">
        <v>113</v>
      </c>
      <c r="N40" s="26">
        <v>0.45</v>
      </c>
      <c r="O40" s="68"/>
      <c r="P40" s="3"/>
      <c r="Q40" s="27"/>
      <c r="R40" s="28">
        <f t="shared" si="9"/>
        <v>0</v>
      </c>
      <c r="S40" s="28">
        <f t="shared" si="5"/>
        <v>742.37</v>
      </c>
      <c r="T40" s="28">
        <f t="shared" si="6"/>
        <v>2969.48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57</v>
      </c>
      <c r="F49" s="190">
        <f>SUM(F18:F48)</f>
        <v>238939.61000000002</v>
      </c>
      <c r="G49" s="191">
        <f>SUM(G18:G48)</f>
        <v>339294.26</v>
      </c>
      <c r="H49" s="192">
        <f>SUM(H18:H48)</f>
        <v>525694.04</v>
      </c>
      <c r="I49" s="193"/>
      <c r="J49" s="194">
        <f>SUM(J18:J48)</f>
        <v>57</v>
      </c>
      <c r="K49" s="191">
        <f>SUM(K18:K48)</f>
        <v>186611.85</v>
      </c>
      <c r="L49" s="192">
        <f>SUM(L18:L48)</f>
        <v>289131.71000000002</v>
      </c>
      <c r="M49" s="192"/>
      <c r="N49" s="192"/>
      <c r="O49" s="195"/>
      <c r="P49" s="188"/>
      <c r="Q49" s="191">
        <f>SUM(Q18:Q48)</f>
        <v>0</v>
      </c>
      <c r="R49" s="191">
        <f>SUM(R18:R48)</f>
        <v>0</v>
      </c>
      <c r="S49" s="192">
        <f>SUM(S18:S48)</f>
        <v>186611.85</v>
      </c>
      <c r="T49" s="192">
        <f>SUM(T18:T48)</f>
        <v>289131.71000000002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0" priority="3" stopIfTrue="1">
      <formula>$U$9&gt;100%</formula>
    </cfRule>
    <cfRule type="expression" dxfId="339" priority="4">
      <formula>$U$9&lt;50%</formula>
    </cfRule>
  </conditionalFormatting>
  <conditionalFormatting sqref="V9:V10">
    <cfRule type="expression" dxfId="338" priority="1">
      <formula>$V$9&lt;50%</formula>
    </cfRule>
    <cfRule type="expression" dxfId="337" priority="2">
      <formula>$V$9&gt;50%</formula>
    </cfRule>
  </conditionalFormatting>
  <dataValidations count="5">
    <dataValidation type="list" allowBlank="1" showInputMessage="1" showErrorMessage="1" sqref="F17 K17 Q17 Q14" xr:uid="{E824E78B-4027-46E2-8560-C89739FE3273}">
      <formula1>$Y$11:$Y$12</formula1>
    </dataValidation>
    <dataValidation type="list" allowBlank="1" showInputMessage="1" showErrorMessage="1" sqref="H13" xr:uid="{E2E320C0-3D80-49D5-A801-E5E91E417211}">
      <formula1>$Y$13:$Y$14</formula1>
    </dataValidation>
    <dataValidation type="list" allowBlank="1" showInputMessage="1" showErrorMessage="1" sqref="I13" xr:uid="{F91CE508-0C17-4AF1-A75D-C33CD8D08100}">
      <formula1>$K$9:$K$9</formula1>
    </dataValidation>
    <dataValidation type="list" showInputMessage="1" showErrorMessage="1" sqref="D18:D33 D36 D41:D48" xr:uid="{2E0759F4-DD48-424B-A6E7-F9B51EFBC3D5}">
      <formula1>$Z$18:$Z$29</formula1>
    </dataValidation>
    <dataValidation type="list" allowBlank="1" showInputMessage="1" showErrorMessage="1" sqref="M18:M48" xr:uid="{7F8CDEB5-0DEA-4523-8971-496521A8F239}">
      <formula1>$Y$31:$Y$32</formula1>
    </dataValidation>
  </dataValidations>
  <printOptions verticalCentered="1"/>
  <pageMargins left="0.2" right="0.2" top="0.25" bottom="0.25" header="0.05" footer="0.05"/>
  <pageSetup scale="39"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EED5-E12F-46A7-A565-4A1BF6CC9747}">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657</v>
      </c>
      <c r="G2" s="545"/>
      <c r="H2" s="541" t="s">
        <v>36</v>
      </c>
      <c r="I2" s="542"/>
      <c r="J2" s="543"/>
      <c r="K2" s="48"/>
      <c r="L2" s="526" t="s">
        <v>37</v>
      </c>
      <c r="M2" s="527"/>
      <c r="N2" s="528"/>
      <c r="O2" s="240"/>
      <c r="P2" s="439">
        <f>H49</f>
        <v>465653.24999999994</v>
      </c>
      <c r="Q2" s="439"/>
      <c r="R2" s="440"/>
      <c r="S2" s="506" t="s">
        <v>38</v>
      </c>
      <c r="T2" s="507"/>
      <c r="U2" s="469"/>
      <c r="V2" s="470"/>
      <c r="W2" s="49"/>
      <c r="X2" s="174"/>
      <c r="Y2" s="172"/>
      <c r="Z2" s="173"/>
      <c r="AA2" s="173"/>
      <c r="AB2" s="173"/>
    </row>
    <row r="3" spans="1:28" ht="15" customHeight="1">
      <c r="A3" s="167"/>
      <c r="B3" s="229" t="s">
        <v>39</v>
      </c>
      <c r="C3" s="19"/>
      <c r="D3" s="535" t="s">
        <v>40</v>
      </c>
      <c r="E3" s="537"/>
      <c r="F3" s="538">
        <v>2008</v>
      </c>
      <c r="G3" s="539"/>
      <c r="H3" s="535" t="s">
        <v>41</v>
      </c>
      <c r="I3" s="536"/>
      <c r="J3" s="537"/>
      <c r="K3" s="46"/>
      <c r="L3" s="529" t="s">
        <v>42</v>
      </c>
      <c r="M3" s="530"/>
      <c r="N3" s="531"/>
      <c r="O3" s="240"/>
      <c r="P3" s="441">
        <f>L49</f>
        <v>256109.19999999998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209544.04999999996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658</v>
      </c>
      <c r="G5" s="539"/>
      <c r="H5" s="535" t="s">
        <v>52</v>
      </c>
      <c r="I5" s="536"/>
      <c r="J5" s="537"/>
      <c r="K5" s="46"/>
      <c r="L5" s="532" t="s">
        <v>53</v>
      </c>
      <c r="M5" s="533"/>
      <c r="N5" s="534"/>
      <c r="O5" s="240"/>
      <c r="P5" s="518">
        <f>IFERROR((P2-P3)/P2,"")</f>
        <v>0.45000018790806245</v>
      </c>
      <c r="Q5" s="518"/>
      <c r="R5" s="519"/>
      <c r="S5" s="452" t="s">
        <v>54</v>
      </c>
      <c r="T5" s="454"/>
      <c r="U5" s="511"/>
      <c r="V5" s="512"/>
      <c r="W5" s="31"/>
      <c r="X5" s="167"/>
      <c r="Y5" s="175"/>
      <c r="Z5" s="173"/>
      <c r="AA5" s="173"/>
      <c r="AB5" s="173"/>
    </row>
    <row r="6" spans="1:28" ht="15" customHeight="1">
      <c r="A6" s="167"/>
      <c r="B6" s="230" t="s">
        <v>55</v>
      </c>
      <c r="C6" s="44"/>
      <c r="D6" s="535" t="s">
        <v>56</v>
      </c>
      <c r="E6" s="537"/>
      <c r="F6" s="538" t="s">
        <v>659</v>
      </c>
      <c r="G6" s="539"/>
      <c r="H6" s="535" t="s">
        <v>58</v>
      </c>
      <c r="I6" s="536"/>
      <c r="J6" s="537"/>
      <c r="K6" s="46"/>
      <c r="L6" s="513" t="s">
        <v>59</v>
      </c>
      <c r="M6" s="514"/>
      <c r="N6" s="515"/>
      <c r="O6" s="240"/>
      <c r="P6" s="516">
        <f>T49</f>
        <v>256109.19999999998</v>
      </c>
      <c r="Q6" s="516"/>
      <c r="R6" s="517"/>
      <c r="S6" s="452" t="s">
        <v>60</v>
      </c>
      <c r="T6" s="454"/>
      <c r="U6" s="511"/>
      <c r="V6" s="512"/>
      <c r="W6" s="32"/>
      <c r="X6" s="64"/>
      <c r="Y6" s="65"/>
      <c r="Z6" s="173"/>
      <c r="AA6" s="173"/>
      <c r="AB6" s="173"/>
    </row>
    <row r="7" spans="1:28" ht="15" customHeight="1">
      <c r="A7" s="167"/>
      <c r="B7" s="230" t="s">
        <v>61</v>
      </c>
      <c r="C7" s="45"/>
      <c r="D7" s="535" t="s">
        <v>62</v>
      </c>
      <c r="E7" s="537"/>
      <c r="F7" s="538" t="s">
        <v>660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256109.19999999998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62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662</v>
      </c>
      <c r="C21" s="258" t="s">
        <v>557</v>
      </c>
      <c r="D21" s="249">
        <v>500</v>
      </c>
      <c r="E21" s="166">
        <v>2</v>
      </c>
      <c r="F21" s="29">
        <v>163.41999999999999</v>
      </c>
      <c r="G21" s="52">
        <f t="shared" si="1"/>
        <v>232.06</v>
      </c>
      <c r="H21" s="53">
        <f t="shared" si="2"/>
        <v>464.12</v>
      </c>
      <c r="I21" s="56"/>
      <c r="J21" s="200">
        <f t="shared" si="0"/>
        <v>2</v>
      </c>
      <c r="K21" s="52">
        <f t="shared" si="3"/>
        <v>127.63</v>
      </c>
      <c r="L21" s="52">
        <f t="shared" si="4"/>
        <v>255.26</v>
      </c>
      <c r="M21" s="252" t="s">
        <v>113</v>
      </c>
      <c r="N21" s="30">
        <v>0.45</v>
      </c>
      <c r="O21" s="68"/>
      <c r="P21" s="1"/>
      <c r="Q21" s="29"/>
      <c r="R21" s="54">
        <f t="shared" si="9"/>
        <v>0</v>
      </c>
      <c r="S21" s="77">
        <f t="shared" si="5"/>
        <v>127.63</v>
      </c>
      <c r="T21" s="77">
        <f t="shared" si="6"/>
        <v>255.26</v>
      </c>
      <c r="U21" s="55">
        <f t="shared" si="7"/>
        <v>0</v>
      </c>
      <c r="V21" s="55">
        <f t="shared" si="8"/>
        <v>1</v>
      </c>
      <c r="W21" s="42"/>
      <c r="X21" s="67"/>
      <c r="Y21" s="173" t="s">
        <v>122</v>
      </c>
      <c r="Z21" s="173">
        <v>1000</v>
      </c>
      <c r="AA21" s="173"/>
      <c r="AB21" s="173"/>
    </row>
    <row r="22" spans="1:28">
      <c r="A22" s="167"/>
      <c r="B22" s="2" t="s">
        <v>638</v>
      </c>
      <c r="C22" s="255" t="s">
        <v>124</v>
      </c>
      <c r="D22" s="250">
        <v>500</v>
      </c>
      <c r="E22" s="165">
        <v>1</v>
      </c>
      <c r="F22" s="22">
        <v>145.6</v>
      </c>
      <c r="G22" s="23">
        <f t="shared" si="1"/>
        <v>206.75</v>
      </c>
      <c r="H22" s="24">
        <f t="shared" si="2"/>
        <v>206.75</v>
      </c>
      <c r="I22" s="56"/>
      <c r="J22" s="201">
        <f t="shared" si="0"/>
        <v>1</v>
      </c>
      <c r="K22" s="23">
        <f t="shared" si="3"/>
        <v>113.71</v>
      </c>
      <c r="L22" s="23">
        <f t="shared" si="4"/>
        <v>113.71</v>
      </c>
      <c r="M22" s="22" t="s">
        <v>113</v>
      </c>
      <c r="N22" s="26">
        <v>0.45</v>
      </c>
      <c r="O22" s="68"/>
      <c r="P22" s="3"/>
      <c r="Q22" s="27"/>
      <c r="R22" s="28">
        <f t="shared" si="9"/>
        <v>0</v>
      </c>
      <c r="S22" s="28">
        <f t="shared" si="5"/>
        <v>113.71</v>
      </c>
      <c r="T22" s="28">
        <f t="shared" si="6"/>
        <v>113.71</v>
      </c>
      <c r="U22" s="43">
        <f t="shared" si="7"/>
        <v>0</v>
      </c>
      <c r="V22" s="43">
        <f t="shared" si="8"/>
        <v>1</v>
      </c>
      <c r="W22" s="41"/>
      <c r="X22" s="67"/>
      <c r="Y22" s="173" t="s">
        <v>46</v>
      </c>
      <c r="Z22" s="173">
        <v>1200</v>
      </c>
      <c r="AA22" s="173"/>
      <c r="AB22" s="173"/>
    </row>
    <row r="23" spans="1:28">
      <c r="A23" s="167"/>
      <c r="B23" s="1" t="s">
        <v>663</v>
      </c>
      <c r="C23" s="258" t="s">
        <v>560</v>
      </c>
      <c r="D23" s="249">
        <v>250</v>
      </c>
      <c r="E23" s="166">
        <v>1</v>
      </c>
      <c r="F23" s="29">
        <v>53.57</v>
      </c>
      <c r="G23" s="52">
        <f t="shared" si="1"/>
        <v>76.069999999999993</v>
      </c>
      <c r="H23" s="53">
        <f t="shared" si="2"/>
        <v>76.069999999999993</v>
      </c>
      <c r="I23" s="56"/>
      <c r="J23" s="200">
        <f t="shared" si="0"/>
        <v>1</v>
      </c>
      <c r="K23" s="52">
        <f t="shared" si="3"/>
        <v>41.84</v>
      </c>
      <c r="L23" s="52">
        <f t="shared" si="4"/>
        <v>41.84</v>
      </c>
      <c r="M23" s="252" t="s">
        <v>113</v>
      </c>
      <c r="N23" s="30">
        <v>0.45</v>
      </c>
      <c r="O23" s="68"/>
      <c r="P23" s="1"/>
      <c r="Q23" s="29"/>
      <c r="R23" s="54">
        <f t="shared" si="9"/>
        <v>0</v>
      </c>
      <c r="S23" s="77">
        <f t="shared" si="5"/>
        <v>41.84</v>
      </c>
      <c r="T23" s="77">
        <f t="shared" si="6"/>
        <v>41.84</v>
      </c>
      <c r="U23" s="55">
        <f t="shared" si="7"/>
        <v>0</v>
      </c>
      <c r="V23" s="55">
        <f t="shared" si="8"/>
        <v>1</v>
      </c>
      <c r="W23" s="42"/>
      <c r="X23" s="67"/>
      <c r="Y23" s="173" t="s">
        <v>127</v>
      </c>
      <c r="Z23" s="173">
        <v>2000</v>
      </c>
      <c r="AA23" s="173"/>
      <c r="AB23" s="173"/>
    </row>
    <row r="24" spans="1:28">
      <c r="A24" s="167"/>
      <c r="B24" s="2" t="s">
        <v>664</v>
      </c>
      <c r="C24" s="255" t="s">
        <v>112</v>
      </c>
      <c r="D24" s="250">
        <v>250</v>
      </c>
      <c r="E24" s="165">
        <v>2</v>
      </c>
      <c r="F24" s="22">
        <v>25.85</v>
      </c>
      <c r="G24" s="23">
        <f t="shared" si="1"/>
        <v>36.71</v>
      </c>
      <c r="H24" s="24">
        <f t="shared" si="2"/>
        <v>73.42</v>
      </c>
      <c r="I24" s="56"/>
      <c r="J24" s="201">
        <f t="shared" si="0"/>
        <v>2</v>
      </c>
      <c r="K24" s="23">
        <f t="shared" si="3"/>
        <v>20.190000000000001</v>
      </c>
      <c r="L24" s="23">
        <f t="shared" si="4"/>
        <v>40.380000000000003</v>
      </c>
      <c r="M24" s="22" t="s">
        <v>113</v>
      </c>
      <c r="N24" s="26">
        <v>0.45</v>
      </c>
      <c r="O24" s="68"/>
      <c r="P24" s="3"/>
      <c r="Q24" s="27"/>
      <c r="R24" s="28">
        <f t="shared" si="9"/>
        <v>0</v>
      </c>
      <c r="S24" s="28">
        <f t="shared" si="5"/>
        <v>20.190000000000001</v>
      </c>
      <c r="T24" s="28">
        <f t="shared" si="6"/>
        <v>40.380000000000003</v>
      </c>
      <c r="U24" s="43">
        <f t="shared" si="7"/>
        <v>0</v>
      </c>
      <c r="V24" s="43">
        <f t="shared" si="8"/>
        <v>1</v>
      </c>
      <c r="W24" s="41"/>
      <c r="X24" s="67"/>
      <c r="Y24" s="173" t="s">
        <v>130</v>
      </c>
      <c r="Z24" s="173">
        <v>4000</v>
      </c>
      <c r="AA24" s="173"/>
      <c r="AB24" s="173"/>
    </row>
    <row r="25" spans="1:28">
      <c r="A25" s="167"/>
      <c r="B25" s="1" t="s">
        <v>639</v>
      </c>
      <c r="C25" s="258" t="s">
        <v>124</v>
      </c>
      <c r="D25" s="249">
        <v>500</v>
      </c>
      <c r="E25" s="166">
        <v>2</v>
      </c>
      <c r="F25" s="29">
        <v>158.06</v>
      </c>
      <c r="G25" s="52">
        <f t="shared" si="1"/>
        <v>224.45</v>
      </c>
      <c r="H25" s="53">
        <f t="shared" si="2"/>
        <v>448.9</v>
      </c>
      <c r="I25" s="56"/>
      <c r="J25" s="200">
        <f t="shared" si="0"/>
        <v>2</v>
      </c>
      <c r="K25" s="52">
        <f t="shared" si="3"/>
        <v>123.45</v>
      </c>
      <c r="L25" s="52">
        <f t="shared" si="4"/>
        <v>246.9</v>
      </c>
      <c r="M25" s="252" t="s">
        <v>113</v>
      </c>
      <c r="N25" s="30">
        <v>0.45</v>
      </c>
      <c r="O25" s="68"/>
      <c r="P25" s="1"/>
      <c r="Q25" s="29"/>
      <c r="R25" s="54">
        <f t="shared" si="9"/>
        <v>0</v>
      </c>
      <c r="S25" s="77">
        <f t="shared" si="5"/>
        <v>123.45</v>
      </c>
      <c r="T25" s="77">
        <f t="shared" si="6"/>
        <v>246.9</v>
      </c>
      <c r="U25" s="55">
        <f t="shared" si="7"/>
        <v>0</v>
      </c>
      <c r="V25" s="55">
        <f t="shared" si="8"/>
        <v>1</v>
      </c>
      <c r="W25" s="42"/>
      <c r="X25" s="67"/>
      <c r="Y25" s="173" t="s">
        <v>133</v>
      </c>
      <c r="Z25" s="173">
        <v>6000</v>
      </c>
      <c r="AA25" s="173"/>
      <c r="AB25" s="173"/>
    </row>
    <row r="26" spans="1:28">
      <c r="A26" s="167"/>
      <c r="B26" s="268" t="s">
        <v>665</v>
      </c>
      <c r="C26" s="255" t="s">
        <v>483</v>
      </c>
      <c r="D26" s="250">
        <v>10000</v>
      </c>
      <c r="E26" s="165">
        <v>1</v>
      </c>
      <c r="F26" s="22">
        <v>21886.22</v>
      </c>
      <c r="G26" s="23">
        <f t="shared" si="1"/>
        <v>31078.43</v>
      </c>
      <c r="H26" s="24">
        <f t="shared" si="2"/>
        <v>31078.43</v>
      </c>
      <c r="I26" s="56"/>
      <c r="J26" s="201">
        <f t="shared" si="0"/>
        <v>1</v>
      </c>
      <c r="K26" s="23">
        <f t="shared" si="3"/>
        <v>17093.14</v>
      </c>
      <c r="L26" s="23">
        <f t="shared" si="4"/>
        <v>17093.14</v>
      </c>
      <c r="M26" s="22" t="s">
        <v>113</v>
      </c>
      <c r="N26" s="26">
        <v>0.45</v>
      </c>
      <c r="O26" s="68"/>
      <c r="P26" s="3"/>
      <c r="Q26" s="27"/>
      <c r="R26" s="28">
        <f t="shared" si="9"/>
        <v>0</v>
      </c>
      <c r="S26" s="28">
        <f t="shared" si="5"/>
        <v>17093.14</v>
      </c>
      <c r="T26" s="28">
        <f t="shared" si="6"/>
        <v>17093.14</v>
      </c>
      <c r="U26" s="43">
        <f t="shared" si="7"/>
        <v>0</v>
      </c>
      <c r="V26" s="43">
        <f t="shared" si="8"/>
        <v>1</v>
      </c>
      <c r="W26" s="41"/>
      <c r="X26" s="67"/>
      <c r="Y26" s="173" t="s">
        <v>134</v>
      </c>
      <c r="Z26" s="173">
        <v>8000</v>
      </c>
      <c r="AA26" s="173"/>
      <c r="AB26" s="173"/>
    </row>
    <row r="27" spans="1:28">
      <c r="A27" s="167"/>
      <c r="B27" s="269" t="s">
        <v>666</v>
      </c>
      <c r="C27" s="258" t="s">
        <v>176</v>
      </c>
      <c r="D27" s="249">
        <v>10000</v>
      </c>
      <c r="E27" s="166">
        <v>1</v>
      </c>
      <c r="F27" s="29">
        <v>6361.96</v>
      </c>
      <c r="G27" s="52">
        <f t="shared" si="1"/>
        <v>9033.98</v>
      </c>
      <c r="H27" s="53">
        <f t="shared" si="2"/>
        <v>9033.98</v>
      </c>
      <c r="I27" s="56"/>
      <c r="J27" s="200">
        <f t="shared" si="0"/>
        <v>1</v>
      </c>
      <c r="K27" s="52">
        <f t="shared" si="3"/>
        <v>4968.6899999999996</v>
      </c>
      <c r="L27" s="52">
        <f t="shared" si="4"/>
        <v>4968.6899999999996</v>
      </c>
      <c r="M27" s="252" t="s">
        <v>113</v>
      </c>
      <c r="N27" s="30">
        <v>0.45</v>
      </c>
      <c r="O27" s="68"/>
      <c r="P27" s="1"/>
      <c r="Q27" s="29"/>
      <c r="R27" s="54">
        <f t="shared" si="9"/>
        <v>0</v>
      </c>
      <c r="S27" s="77">
        <f t="shared" si="5"/>
        <v>4968.6899999999996</v>
      </c>
      <c r="T27" s="77">
        <f t="shared" si="6"/>
        <v>4968.6899999999996</v>
      </c>
      <c r="U27" s="55">
        <f t="shared" si="7"/>
        <v>0</v>
      </c>
      <c r="V27" s="55">
        <f t="shared" si="8"/>
        <v>1</v>
      </c>
      <c r="W27" s="42"/>
      <c r="X27" s="67"/>
      <c r="Y27" s="173" t="s">
        <v>137</v>
      </c>
      <c r="Z27" s="185">
        <v>10000</v>
      </c>
      <c r="AA27" s="173"/>
      <c r="AB27" s="173"/>
    </row>
    <row r="28" spans="1:28">
      <c r="A28" s="167"/>
      <c r="B28" s="2" t="s">
        <v>667</v>
      </c>
      <c r="C28" s="255" t="s">
        <v>147</v>
      </c>
      <c r="D28" s="250">
        <v>6000</v>
      </c>
      <c r="E28" s="165">
        <v>6</v>
      </c>
      <c r="F28" s="22">
        <v>2161.5300000000002</v>
      </c>
      <c r="G28" s="23">
        <f t="shared" si="1"/>
        <v>3069.37</v>
      </c>
      <c r="H28" s="24">
        <f t="shared" si="2"/>
        <v>18416.22</v>
      </c>
      <c r="I28" s="56"/>
      <c r="J28" s="201">
        <f t="shared" si="0"/>
        <v>6</v>
      </c>
      <c r="K28" s="23">
        <f t="shared" si="3"/>
        <v>1688.15</v>
      </c>
      <c r="L28" s="23">
        <f t="shared" si="4"/>
        <v>10128.9</v>
      </c>
      <c r="M28" s="22" t="s">
        <v>113</v>
      </c>
      <c r="N28" s="26">
        <v>0.45</v>
      </c>
      <c r="O28" s="68"/>
      <c r="P28" s="3"/>
      <c r="Q28" s="27"/>
      <c r="R28" s="28">
        <f t="shared" si="9"/>
        <v>0</v>
      </c>
      <c r="S28" s="28">
        <f t="shared" si="5"/>
        <v>1688.15</v>
      </c>
      <c r="T28" s="28">
        <f t="shared" si="6"/>
        <v>10128.9</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668</v>
      </c>
      <c r="C30" s="255" t="s">
        <v>145</v>
      </c>
      <c r="D30" s="250">
        <v>6000</v>
      </c>
      <c r="E30" s="165">
        <v>1</v>
      </c>
      <c r="F30" s="22">
        <v>12032.81</v>
      </c>
      <c r="G30" s="23">
        <f>ROUND(IF($F$17="USD $", F30*$E$15,F30*$D$15),2)</f>
        <v>17086.59</v>
      </c>
      <c r="H30" s="24">
        <f>ROUND(IF($H$17=$G$17,E30*G30,E30*F30),2)</f>
        <v>17086.59</v>
      </c>
      <c r="I30" s="56"/>
      <c r="J30" s="201">
        <f t="shared" si="0"/>
        <v>1</v>
      </c>
      <c r="K30" s="23">
        <f>IFERROR(IF(M30="OEM DISC %",ROUND(IF($K$17=$F$17,F30*(1-N30),G30*(1-N30)),2),IF(M30="MARKUP %",ROUND(R30/J30*(1+N30),2))),0)</f>
        <v>9397.6200000000008</v>
      </c>
      <c r="L30" s="23">
        <f t="shared" si="4"/>
        <v>9397.6200000000008</v>
      </c>
      <c r="M30" s="22" t="s">
        <v>113</v>
      </c>
      <c r="N30" s="26">
        <v>0.45</v>
      </c>
      <c r="O30" s="68"/>
      <c r="P30" s="3"/>
      <c r="Q30" s="27"/>
      <c r="R30" s="28">
        <f t="shared" si="9"/>
        <v>0</v>
      </c>
      <c r="S30" s="28">
        <f t="shared" si="5"/>
        <v>9397.6200000000008</v>
      </c>
      <c r="T30" s="28">
        <f t="shared" si="6"/>
        <v>9397.6200000000008</v>
      </c>
      <c r="U30" s="43">
        <f t="shared" si="7"/>
        <v>0</v>
      </c>
      <c r="V30" s="43">
        <f t="shared" si="8"/>
        <v>1</v>
      </c>
      <c r="W30" s="41"/>
      <c r="X30" s="67"/>
      <c r="Y30" s="173"/>
      <c r="Z30" s="173"/>
      <c r="AA30" s="173"/>
      <c r="AB30" s="173"/>
    </row>
    <row r="31" spans="1:28">
      <c r="A31" s="167"/>
      <c r="B31" s="1" t="s">
        <v>644</v>
      </c>
      <c r="C31" s="258" t="s">
        <v>333</v>
      </c>
      <c r="D31" s="249">
        <v>10000</v>
      </c>
      <c r="E31" s="166">
        <v>6</v>
      </c>
      <c r="F31" s="29">
        <v>2811.23</v>
      </c>
      <c r="G31" s="52">
        <f>ROUND(IF($F$17="USD $", F31*$E$15,F31*$D$15),2)</f>
        <v>3991.95</v>
      </c>
      <c r="H31" s="53">
        <f>ROUND(IF($H$17=$G$17,E31*G31,E31*F31),2)</f>
        <v>23951.7</v>
      </c>
      <c r="I31" s="56"/>
      <c r="J31" s="200">
        <f t="shared" si="0"/>
        <v>6</v>
      </c>
      <c r="K31" s="52">
        <f>IFERROR(IF(M31="OEM DISC %",ROUND(IF($K$17=$F$17,F31*(1-N31),G31*(1-N31)),2),IF(M31="MARKUP %",ROUND(R31/J31*(1+N31),2))),0)</f>
        <v>2195.5700000000002</v>
      </c>
      <c r="L31" s="52">
        <f t="shared" si="4"/>
        <v>13173.42</v>
      </c>
      <c r="M31" s="252" t="s">
        <v>113</v>
      </c>
      <c r="N31" s="30">
        <v>0.45</v>
      </c>
      <c r="O31" s="68"/>
      <c r="P31" s="1"/>
      <c r="Q31" s="29"/>
      <c r="R31" s="54">
        <f>ROUND(IF($R$17=$Q$17,Q31,IF($R$17="USD $",Q31*$D$15,Q31*$E$15))*E31,2)</f>
        <v>0</v>
      </c>
      <c r="S31" s="77">
        <f t="shared" si="5"/>
        <v>2195.5700000000002</v>
      </c>
      <c r="T31" s="77">
        <f t="shared" si="6"/>
        <v>13173.42</v>
      </c>
      <c r="U31" s="55">
        <f t="shared" si="7"/>
        <v>0</v>
      </c>
      <c r="V31" s="55">
        <f t="shared" si="8"/>
        <v>1</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669</v>
      </c>
      <c r="C34" s="255" t="s">
        <v>670</v>
      </c>
      <c r="D34" s="419">
        <v>400</v>
      </c>
      <c r="E34" s="165">
        <v>5</v>
      </c>
      <c r="F34" s="22">
        <v>744.35</v>
      </c>
      <c r="G34" s="23">
        <f t="shared" si="1"/>
        <v>1056.98</v>
      </c>
      <c r="H34" s="24">
        <f t="shared" si="2"/>
        <v>5284.9</v>
      </c>
      <c r="I34" s="56"/>
      <c r="J34" s="201">
        <f t="shared" si="0"/>
        <v>5</v>
      </c>
      <c r="K34" s="23">
        <f t="shared" si="3"/>
        <v>581.34</v>
      </c>
      <c r="L34" s="23">
        <f t="shared" si="4"/>
        <v>2906.7</v>
      </c>
      <c r="M34" s="22" t="s">
        <v>113</v>
      </c>
      <c r="N34" s="26">
        <v>0.45</v>
      </c>
      <c r="O34" s="68"/>
      <c r="P34" s="3"/>
      <c r="Q34" s="27"/>
      <c r="R34" s="28">
        <f t="shared" si="9"/>
        <v>0</v>
      </c>
      <c r="S34" s="28">
        <f t="shared" si="5"/>
        <v>581.34</v>
      </c>
      <c r="T34" s="28">
        <f t="shared" si="6"/>
        <v>2906.7</v>
      </c>
      <c r="U34" s="43">
        <f t="shared" si="7"/>
        <v>0</v>
      </c>
      <c r="V34" s="43">
        <f t="shared" si="8"/>
        <v>1</v>
      </c>
      <c r="W34" s="41"/>
      <c r="X34" s="67"/>
      <c r="Y34" s="173"/>
      <c r="Z34" s="173"/>
      <c r="AA34" s="173"/>
      <c r="AB34" s="173"/>
    </row>
    <row r="35" spans="1:28">
      <c r="A35" s="167"/>
      <c r="B35" s="1" t="s">
        <v>653</v>
      </c>
      <c r="C35" s="258" t="s">
        <v>654</v>
      </c>
      <c r="D35" s="421">
        <v>5000</v>
      </c>
      <c r="E35" s="166">
        <v>16</v>
      </c>
      <c r="F35" s="272">
        <v>2286.15</v>
      </c>
      <c r="G35" s="52">
        <f t="shared" si="1"/>
        <v>3246.33</v>
      </c>
      <c r="H35" s="53">
        <f t="shared" si="2"/>
        <v>51941.279999999999</v>
      </c>
      <c r="I35" s="56"/>
      <c r="J35" s="200">
        <f t="shared" si="0"/>
        <v>16</v>
      </c>
      <c r="K35" s="52">
        <f t="shared" si="3"/>
        <v>1785.48</v>
      </c>
      <c r="L35" s="52">
        <f t="shared" si="4"/>
        <v>28567.68</v>
      </c>
      <c r="M35" s="252" t="s">
        <v>113</v>
      </c>
      <c r="N35" s="30">
        <v>0.45</v>
      </c>
      <c r="O35" s="68"/>
      <c r="P35" s="1"/>
      <c r="Q35" s="29"/>
      <c r="R35" s="54">
        <f t="shared" si="9"/>
        <v>0</v>
      </c>
      <c r="S35" s="77">
        <f t="shared" si="5"/>
        <v>1785.48</v>
      </c>
      <c r="T35" s="77">
        <f t="shared" si="6"/>
        <v>28567.68</v>
      </c>
      <c r="U35" s="55">
        <f t="shared" si="7"/>
        <v>0</v>
      </c>
      <c r="V35" s="55">
        <f t="shared" si="8"/>
        <v>1</v>
      </c>
      <c r="W35" s="42"/>
      <c r="X35" s="67"/>
      <c r="Y35" s="173"/>
      <c r="Z35" s="173"/>
      <c r="AA35" s="173"/>
      <c r="AB35" s="173"/>
    </row>
    <row r="36" spans="1:28">
      <c r="A36" s="167"/>
      <c r="B36" s="2" t="s">
        <v>671</v>
      </c>
      <c r="C36" s="255" t="s">
        <v>672</v>
      </c>
      <c r="D36" s="419">
        <v>5000</v>
      </c>
      <c r="E36" s="165">
        <v>2</v>
      </c>
      <c r="F36" s="22">
        <v>93618.35</v>
      </c>
      <c r="G36" s="23">
        <f t="shared" si="1"/>
        <v>132938.06</v>
      </c>
      <c r="H36" s="24">
        <f t="shared" si="2"/>
        <v>265876.12</v>
      </c>
      <c r="I36" s="56"/>
      <c r="J36" s="201">
        <f t="shared" si="0"/>
        <v>2</v>
      </c>
      <c r="K36" s="23">
        <f t="shared" si="3"/>
        <v>73115.929999999993</v>
      </c>
      <c r="L36" s="23">
        <f t="shared" si="4"/>
        <v>146231.85999999999</v>
      </c>
      <c r="M36" s="22" t="s">
        <v>113</v>
      </c>
      <c r="N36" s="26">
        <v>0.45</v>
      </c>
      <c r="O36" s="68"/>
      <c r="P36" s="3"/>
      <c r="Q36" s="27"/>
      <c r="R36" s="28">
        <f t="shared" si="9"/>
        <v>0</v>
      </c>
      <c r="S36" s="28">
        <f t="shared" si="5"/>
        <v>73115.929999999993</v>
      </c>
      <c r="T36" s="28">
        <f t="shared" si="6"/>
        <v>146231.85999999999</v>
      </c>
      <c r="U36" s="43">
        <f t="shared" si="7"/>
        <v>0</v>
      </c>
      <c r="V36" s="43">
        <f t="shared" si="8"/>
        <v>1</v>
      </c>
      <c r="W36" s="41"/>
      <c r="X36" s="67"/>
      <c r="Y36" s="173"/>
      <c r="Z36" s="173"/>
      <c r="AA36" s="173"/>
      <c r="AB36" s="173"/>
    </row>
    <row r="37" spans="1:28">
      <c r="A37" s="167"/>
      <c r="B37" s="1" t="s">
        <v>652</v>
      </c>
      <c r="C37" s="258" t="s">
        <v>603</v>
      </c>
      <c r="D37" s="421">
        <v>5000</v>
      </c>
      <c r="E37" s="166">
        <v>2</v>
      </c>
      <c r="F37" s="273">
        <v>7977.96</v>
      </c>
      <c r="G37" s="52">
        <f t="shared" si="1"/>
        <v>11328.7</v>
      </c>
      <c r="H37" s="53">
        <f t="shared" si="2"/>
        <v>22657.4</v>
      </c>
      <c r="I37" s="56"/>
      <c r="J37" s="200">
        <f t="shared" si="0"/>
        <v>2</v>
      </c>
      <c r="K37" s="52">
        <f t="shared" si="3"/>
        <v>6230.79</v>
      </c>
      <c r="L37" s="52">
        <f t="shared" si="4"/>
        <v>12461.58</v>
      </c>
      <c r="M37" s="252" t="s">
        <v>113</v>
      </c>
      <c r="N37" s="30">
        <v>0.45</v>
      </c>
      <c r="O37" s="68"/>
      <c r="P37" s="1"/>
      <c r="Q37" s="29"/>
      <c r="R37" s="54">
        <f t="shared" si="9"/>
        <v>0</v>
      </c>
      <c r="S37" s="77">
        <f t="shared" si="5"/>
        <v>6230.79</v>
      </c>
      <c r="T37" s="77">
        <f t="shared" si="6"/>
        <v>12461.58</v>
      </c>
      <c r="U37" s="55">
        <f t="shared" si="7"/>
        <v>0</v>
      </c>
      <c r="V37" s="55">
        <f t="shared" si="8"/>
        <v>1</v>
      </c>
      <c r="W37" s="42"/>
      <c r="X37" s="67"/>
      <c r="Y37" s="173"/>
      <c r="Z37" s="173"/>
      <c r="AA37" s="173"/>
      <c r="AB37" s="173"/>
    </row>
    <row r="38" spans="1:28">
      <c r="A38" s="167"/>
      <c r="B38" s="2" t="s">
        <v>673</v>
      </c>
      <c r="C38" s="255" t="s">
        <v>242</v>
      </c>
      <c r="D38" s="419">
        <v>5000</v>
      </c>
      <c r="E38" s="165">
        <v>8</v>
      </c>
      <c r="F38" s="22">
        <v>950.54</v>
      </c>
      <c r="G38" s="23">
        <f t="shared" si="1"/>
        <v>1349.77</v>
      </c>
      <c r="H38" s="24">
        <f t="shared" si="2"/>
        <v>10798.16</v>
      </c>
      <c r="I38" s="56"/>
      <c r="J38" s="201">
        <f t="shared" si="0"/>
        <v>8</v>
      </c>
      <c r="K38" s="23">
        <f t="shared" si="3"/>
        <v>742.37</v>
      </c>
      <c r="L38" s="23">
        <f t="shared" si="4"/>
        <v>5938.96</v>
      </c>
      <c r="M38" s="22" t="s">
        <v>113</v>
      </c>
      <c r="N38" s="26">
        <v>0.45</v>
      </c>
      <c r="O38" s="68"/>
      <c r="P38" s="3"/>
      <c r="Q38" s="27"/>
      <c r="R38" s="28">
        <f t="shared" si="9"/>
        <v>0</v>
      </c>
      <c r="S38" s="28">
        <f t="shared" si="5"/>
        <v>742.37</v>
      </c>
      <c r="T38" s="28">
        <f t="shared" si="6"/>
        <v>5938.96</v>
      </c>
      <c r="U38" s="43">
        <f t="shared" si="7"/>
        <v>0</v>
      </c>
      <c r="V38" s="43">
        <f t="shared" si="8"/>
        <v>1</v>
      </c>
      <c r="W38" s="42"/>
      <c r="X38" s="67"/>
      <c r="Y38" s="173"/>
      <c r="Z38" s="173"/>
      <c r="AA38" s="173"/>
      <c r="AB38" s="173"/>
    </row>
    <row r="39" spans="1:28">
      <c r="A39" s="167"/>
      <c r="B39" s="1" t="s">
        <v>674</v>
      </c>
      <c r="C39" s="258" t="s">
        <v>614</v>
      </c>
      <c r="D39" s="421">
        <v>5000</v>
      </c>
      <c r="E39" s="166">
        <v>2</v>
      </c>
      <c r="F39" s="29">
        <v>2338.77</v>
      </c>
      <c r="G39" s="52">
        <f t="shared" si="1"/>
        <v>3321.05</v>
      </c>
      <c r="H39" s="53">
        <f t="shared" si="2"/>
        <v>6642.1</v>
      </c>
      <c r="I39" s="56"/>
      <c r="J39" s="200">
        <f t="shared" si="0"/>
        <v>2</v>
      </c>
      <c r="K39" s="52">
        <f t="shared" si="3"/>
        <v>1826.58</v>
      </c>
      <c r="L39" s="52">
        <f t="shared" si="4"/>
        <v>3653.16</v>
      </c>
      <c r="M39" s="252" t="s">
        <v>113</v>
      </c>
      <c r="N39" s="30">
        <v>0.45</v>
      </c>
      <c r="O39" s="68"/>
      <c r="P39" s="1"/>
      <c r="Q39" s="29"/>
      <c r="R39" s="54">
        <f t="shared" si="9"/>
        <v>0</v>
      </c>
      <c r="S39" s="77">
        <f t="shared" si="5"/>
        <v>1826.58</v>
      </c>
      <c r="T39" s="77">
        <f t="shared" si="6"/>
        <v>3653.16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62</v>
      </c>
      <c r="F49" s="190">
        <f>SUM(F18:F48)</f>
        <v>154443.99</v>
      </c>
      <c r="G49" s="191">
        <f>SUM(G18:G48)</f>
        <v>219310.47999999998</v>
      </c>
      <c r="H49" s="192">
        <f>SUM(H18:H48)</f>
        <v>465653.24999999994</v>
      </c>
      <c r="I49" s="193"/>
      <c r="J49" s="194">
        <f>SUM(J18:J48)</f>
        <v>62</v>
      </c>
      <c r="K49" s="191">
        <f>SUM(K18:K48)</f>
        <v>120620.74999999999</v>
      </c>
      <c r="L49" s="192">
        <f>SUM(L18:L48)</f>
        <v>256109.19999999998</v>
      </c>
      <c r="M49" s="192"/>
      <c r="N49" s="192"/>
      <c r="O49" s="195"/>
      <c r="P49" s="188"/>
      <c r="Q49" s="191">
        <f>SUM(Q18:Q48)</f>
        <v>0</v>
      </c>
      <c r="R49" s="191">
        <f>SUM(R18:R48)</f>
        <v>0</v>
      </c>
      <c r="S49" s="192">
        <f>SUM(S18:S48)</f>
        <v>120620.74999999999</v>
      </c>
      <c r="T49" s="192">
        <f>SUM(T18:T48)</f>
        <v>256109.19999999998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36" priority="3" stopIfTrue="1">
      <formula>$U$9&gt;100%</formula>
    </cfRule>
    <cfRule type="expression" dxfId="335" priority="4">
      <formula>$U$9&lt;50%</formula>
    </cfRule>
  </conditionalFormatting>
  <conditionalFormatting sqref="V9:V10">
    <cfRule type="expression" dxfId="334" priority="1">
      <formula>$V$9&lt;50%</formula>
    </cfRule>
    <cfRule type="expression" dxfId="333" priority="2">
      <formula>$V$9&gt;50%</formula>
    </cfRule>
  </conditionalFormatting>
  <dataValidations count="5">
    <dataValidation type="list" allowBlank="1" showInputMessage="1" showErrorMessage="1" sqref="M18:M48" xr:uid="{554D8280-EACA-421F-8DA8-7BC5D7200A74}">
      <formula1>$Y$31:$Y$32</formula1>
    </dataValidation>
    <dataValidation type="list" showInputMessage="1" showErrorMessage="1" sqref="D18:D33 D40:D48" xr:uid="{F3047609-EA56-4D75-A178-4E4966D40CFA}">
      <formula1>$Z$18:$Z$29</formula1>
    </dataValidation>
    <dataValidation type="list" allowBlank="1" showInputMessage="1" showErrorMessage="1" sqref="I13" xr:uid="{1D491BEF-EE29-4587-8E29-F76E7510E34B}">
      <formula1>$K$9:$K$9</formula1>
    </dataValidation>
    <dataValidation type="list" allowBlank="1" showInputMessage="1" showErrorMessage="1" sqref="H13" xr:uid="{C4943650-22DA-4733-8C42-8F6F9F7E6EB2}">
      <formula1>$Y$13:$Y$14</formula1>
    </dataValidation>
    <dataValidation type="list" allowBlank="1" showInputMessage="1" showErrorMessage="1" sqref="F17 K17 Q17 Q14" xr:uid="{CD30AECD-2320-4E74-BE7E-B721ED92CE6F}">
      <formula1>$Y$11:$Y$12</formula1>
    </dataValidation>
  </dataValidations>
  <printOptions verticalCentered="1"/>
  <pageMargins left="0.2" right="0.2" top="0.25" bottom="0.25" header="0.05" footer="0.05"/>
  <pageSetup scale="39"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5323-3425-4C76-8907-80DFBB138D7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675</v>
      </c>
      <c r="G2" s="545"/>
      <c r="H2" s="541" t="s">
        <v>36</v>
      </c>
      <c r="I2" s="542"/>
      <c r="J2" s="543"/>
      <c r="K2" s="48"/>
      <c r="L2" s="526" t="s">
        <v>37</v>
      </c>
      <c r="M2" s="527"/>
      <c r="N2" s="528"/>
      <c r="O2" s="240"/>
      <c r="P2" s="439">
        <f>H49</f>
        <v>91779.05</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50252.2</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41526.850000000006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676</v>
      </c>
      <c r="G5" s="539"/>
      <c r="H5" s="535" t="s">
        <v>52</v>
      </c>
      <c r="I5" s="536"/>
      <c r="J5" s="537"/>
      <c r="K5" s="46"/>
      <c r="L5" s="532" t="s">
        <v>53</v>
      </c>
      <c r="M5" s="533"/>
      <c r="N5" s="534"/>
      <c r="O5" s="240"/>
      <c r="P5" s="518">
        <f>IFERROR((P2-P3)/P2,"")</f>
        <v>0.45246545916524528</v>
      </c>
      <c r="Q5" s="518"/>
      <c r="R5" s="519"/>
      <c r="S5" s="452" t="s">
        <v>54</v>
      </c>
      <c r="T5" s="454"/>
      <c r="U5" s="511"/>
      <c r="V5" s="512"/>
      <c r="W5" s="31"/>
      <c r="X5" s="167"/>
      <c r="Y5" s="175"/>
      <c r="Z5" s="173"/>
      <c r="AA5" s="173"/>
      <c r="AB5" s="173"/>
    </row>
    <row r="6" spans="1:28" ht="15" customHeight="1">
      <c r="A6" s="167"/>
      <c r="B6" s="230" t="s">
        <v>55</v>
      </c>
      <c r="C6" s="44"/>
      <c r="D6" s="535" t="s">
        <v>56</v>
      </c>
      <c r="E6" s="537"/>
      <c r="F6" s="538" t="s">
        <v>677</v>
      </c>
      <c r="G6" s="539"/>
      <c r="H6" s="535" t="s">
        <v>58</v>
      </c>
      <c r="I6" s="536"/>
      <c r="J6" s="537"/>
      <c r="K6" s="46"/>
      <c r="L6" s="513" t="s">
        <v>59</v>
      </c>
      <c r="M6" s="514"/>
      <c r="N6" s="515"/>
      <c r="O6" s="240"/>
      <c r="P6" s="516">
        <f>T49</f>
        <v>50252.2</v>
      </c>
      <c r="Q6" s="516"/>
      <c r="R6" s="517"/>
      <c r="S6" s="452" t="s">
        <v>60</v>
      </c>
      <c r="T6" s="454"/>
      <c r="U6" s="511"/>
      <c r="V6" s="512"/>
      <c r="W6" s="32"/>
      <c r="X6" s="64"/>
      <c r="Y6" s="65"/>
      <c r="Z6" s="173"/>
      <c r="AA6" s="173"/>
      <c r="AB6" s="173"/>
    </row>
    <row r="7" spans="1:28" ht="15" customHeight="1">
      <c r="A7" s="167"/>
      <c r="B7" s="230" t="s">
        <v>61</v>
      </c>
      <c r="C7" s="45"/>
      <c r="D7" s="535" t="s">
        <v>62</v>
      </c>
      <c r="E7" s="537"/>
      <c r="F7" s="538">
        <v>661748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50252.2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652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80</v>
      </c>
      <c r="G17" s="217" t="str">
        <f>IF(F17="USD $", "CAD $", "USD $")</f>
        <v>USD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124.18</v>
      </c>
      <c r="H18" s="24">
        <f>ROUND(IF($H$17=$G$17,E18*G18,E18*F18),2)</f>
        <v>176.33</v>
      </c>
      <c r="I18" s="25"/>
      <c r="J18" s="201">
        <f t="shared" ref="J18:J48" si="0">E18</f>
        <v>1</v>
      </c>
      <c r="K18" s="23">
        <f>IFERROR(IF(M18="OEM DISC %",ROUND(IF($K$17=$F$17,F18*(1-N18),G18*(1-N18)),2),IF(M18="MARKUP %",ROUND(R18/J18*(1+N18),2))),0)</f>
        <v>96.98</v>
      </c>
      <c r="L18" s="23">
        <f>ROUND((J18*K18),2)</f>
        <v>96.98</v>
      </c>
      <c r="M18" s="22" t="s">
        <v>113</v>
      </c>
      <c r="N18" s="50">
        <v>0.45</v>
      </c>
      <c r="O18" s="68"/>
      <c r="P18" s="2"/>
      <c r="Q18" s="27"/>
      <c r="R18" s="28">
        <f>ROUND(IF($R$17=$Q$17,Q18,IF($R$17="USD $",Q18*$D$15,Q18*$E$15))*E18,2)</f>
        <v>0</v>
      </c>
      <c r="S18" s="28">
        <f>IFERROR(ROUND(T18/E18,2),0)</f>
        <v>96.98</v>
      </c>
      <c r="T18" s="28">
        <f>ROUND(L18-R18,2)</f>
        <v>96.98</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98.67</v>
      </c>
      <c r="H20" s="24">
        <f t="shared" si="2"/>
        <v>140.11000000000001</v>
      </c>
      <c r="I20" s="56"/>
      <c r="J20" s="201">
        <f t="shared" si="0"/>
        <v>1</v>
      </c>
      <c r="K20" s="23">
        <f t="shared" si="3"/>
        <v>77.06</v>
      </c>
      <c r="L20" s="23">
        <f t="shared" si="4"/>
        <v>77.06</v>
      </c>
      <c r="M20" s="22" t="s">
        <v>113</v>
      </c>
      <c r="N20" s="26">
        <v>0.45</v>
      </c>
      <c r="O20" s="68"/>
      <c r="P20" s="3"/>
      <c r="Q20" s="27"/>
      <c r="R20" s="28">
        <f t="shared" ref="R20:R48" si="9">ROUND(IF($R$17=$Q$17,Q20,IF($R$17="USD $",Q20*$D$15,Q20*$E$15))*E20,2)</f>
        <v>0</v>
      </c>
      <c r="S20" s="28">
        <f t="shared" si="5"/>
        <v>77.06</v>
      </c>
      <c r="T20" s="28">
        <f t="shared" si="6"/>
        <v>77.06</v>
      </c>
      <c r="U20" s="43">
        <f t="shared" si="7"/>
        <v>0</v>
      </c>
      <c r="V20" s="43">
        <f t="shared" si="8"/>
        <v>1</v>
      </c>
      <c r="W20" s="41"/>
      <c r="X20" s="67"/>
      <c r="Y20" s="173" t="s">
        <v>119</v>
      </c>
      <c r="Z20" s="173">
        <v>750</v>
      </c>
      <c r="AA20" s="173"/>
      <c r="AB20" s="173"/>
    </row>
    <row r="21" spans="1:28">
      <c r="A21" s="167"/>
      <c r="B21" s="1" t="s">
        <v>678</v>
      </c>
      <c r="C21" s="258" t="s">
        <v>557</v>
      </c>
      <c r="D21" s="249">
        <v>500</v>
      </c>
      <c r="E21" s="166">
        <v>1</v>
      </c>
      <c r="F21" s="29">
        <v>149.4</v>
      </c>
      <c r="G21" s="52">
        <f t="shared" si="1"/>
        <v>105.21</v>
      </c>
      <c r="H21" s="53">
        <f t="shared" si="2"/>
        <v>149.4</v>
      </c>
      <c r="I21" s="56"/>
      <c r="J21" s="200">
        <f t="shared" si="0"/>
        <v>1</v>
      </c>
      <c r="K21" s="52">
        <f t="shared" si="3"/>
        <v>82.17</v>
      </c>
      <c r="L21" s="52">
        <f t="shared" si="4"/>
        <v>82.17</v>
      </c>
      <c r="M21" s="252" t="s">
        <v>113</v>
      </c>
      <c r="N21" s="30">
        <v>0.45</v>
      </c>
      <c r="O21" s="68"/>
      <c r="P21" s="1"/>
      <c r="Q21" s="29"/>
      <c r="R21" s="54">
        <f t="shared" si="9"/>
        <v>0</v>
      </c>
      <c r="S21" s="77">
        <f t="shared" si="5"/>
        <v>82.17</v>
      </c>
      <c r="T21" s="77">
        <f t="shared" si="6"/>
        <v>82.17</v>
      </c>
      <c r="U21" s="55">
        <f t="shared" si="7"/>
        <v>0</v>
      </c>
      <c r="V21" s="55">
        <f t="shared" si="8"/>
        <v>1</v>
      </c>
      <c r="W21" s="42"/>
      <c r="X21" s="67"/>
      <c r="Y21" s="173" t="s">
        <v>122</v>
      </c>
      <c r="Z21" s="173">
        <v>1000</v>
      </c>
      <c r="AA21" s="173"/>
      <c r="AB21" s="173"/>
    </row>
    <row r="22" spans="1:28">
      <c r="A22" s="167"/>
      <c r="B22" s="2" t="s">
        <v>679</v>
      </c>
      <c r="C22" s="255" t="s">
        <v>124</v>
      </c>
      <c r="D22" s="250">
        <v>500</v>
      </c>
      <c r="E22" s="165">
        <v>1</v>
      </c>
      <c r="F22" s="22">
        <v>139.68</v>
      </c>
      <c r="G22" s="23">
        <f t="shared" si="1"/>
        <v>98.37</v>
      </c>
      <c r="H22" s="24">
        <f t="shared" si="2"/>
        <v>139.68</v>
      </c>
      <c r="I22" s="56"/>
      <c r="J22" s="201">
        <f t="shared" si="0"/>
        <v>1</v>
      </c>
      <c r="K22" s="23">
        <f t="shared" si="3"/>
        <v>76.819999999999993</v>
      </c>
      <c r="L22" s="23">
        <f t="shared" si="4"/>
        <v>76.819999999999993</v>
      </c>
      <c r="M22" s="22" t="s">
        <v>113</v>
      </c>
      <c r="N22" s="26">
        <v>0.45</v>
      </c>
      <c r="O22" s="68"/>
      <c r="P22" s="3"/>
      <c r="Q22" s="27"/>
      <c r="R22" s="28">
        <f t="shared" si="9"/>
        <v>0</v>
      </c>
      <c r="S22" s="28">
        <f t="shared" si="5"/>
        <v>76.819999999999993</v>
      </c>
      <c r="T22" s="28">
        <f t="shared" si="6"/>
        <v>76.819999999999993</v>
      </c>
      <c r="U22" s="43">
        <f t="shared" si="7"/>
        <v>0</v>
      </c>
      <c r="V22" s="43">
        <f t="shared" si="8"/>
        <v>1</v>
      </c>
      <c r="W22" s="41"/>
      <c r="X22" s="67"/>
      <c r="Y22" s="173" t="s">
        <v>46</v>
      </c>
      <c r="Z22" s="173">
        <v>1200</v>
      </c>
      <c r="AA22" s="173"/>
      <c r="AB22" s="173"/>
    </row>
    <row r="23" spans="1:28">
      <c r="A23" s="167"/>
      <c r="B23" s="1" t="s">
        <v>680</v>
      </c>
      <c r="C23" s="258" t="s">
        <v>560</v>
      </c>
      <c r="D23" s="249">
        <v>250</v>
      </c>
      <c r="E23" s="166">
        <v>1</v>
      </c>
      <c r="F23" s="29">
        <v>32.22</v>
      </c>
      <c r="G23" s="52">
        <f t="shared" si="1"/>
        <v>22.69</v>
      </c>
      <c r="H23" s="53">
        <f t="shared" si="2"/>
        <v>32.22</v>
      </c>
      <c r="I23" s="56"/>
      <c r="J23" s="200">
        <f t="shared" si="0"/>
        <v>1</v>
      </c>
      <c r="K23" s="52">
        <f t="shared" si="3"/>
        <v>17.72</v>
      </c>
      <c r="L23" s="52">
        <f t="shared" si="4"/>
        <v>17.72</v>
      </c>
      <c r="M23" s="252" t="s">
        <v>113</v>
      </c>
      <c r="N23" s="30">
        <v>0.45</v>
      </c>
      <c r="O23" s="68"/>
      <c r="P23" s="1"/>
      <c r="Q23" s="29"/>
      <c r="R23" s="54">
        <f t="shared" si="9"/>
        <v>0</v>
      </c>
      <c r="S23" s="77">
        <f t="shared" si="5"/>
        <v>17.72</v>
      </c>
      <c r="T23" s="77">
        <f t="shared" si="6"/>
        <v>17.72</v>
      </c>
      <c r="U23" s="55">
        <f t="shared" si="7"/>
        <v>0</v>
      </c>
      <c r="V23" s="55">
        <f t="shared" si="8"/>
        <v>1</v>
      </c>
      <c r="W23" s="42"/>
      <c r="X23" s="67"/>
      <c r="Y23" s="173" t="s">
        <v>127</v>
      </c>
      <c r="Z23" s="173">
        <v>2000</v>
      </c>
      <c r="AA23" s="173"/>
      <c r="AB23" s="173"/>
    </row>
    <row r="24" spans="1:28">
      <c r="A24" s="167"/>
      <c r="B24" s="2" t="s">
        <v>561</v>
      </c>
      <c r="C24" s="255" t="s">
        <v>112</v>
      </c>
      <c r="D24" s="250">
        <v>250</v>
      </c>
      <c r="E24" s="165">
        <v>1</v>
      </c>
      <c r="F24" s="22">
        <v>113.97</v>
      </c>
      <c r="G24" s="23">
        <f t="shared" si="1"/>
        <v>80.260000000000005</v>
      </c>
      <c r="H24" s="24">
        <f t="shared" si="2"/>
        <v>113.97</v>
      </c>
      <c r="I24" s="56"/>
      <c r="J24" s="201">
        <f t="shared" si="0"/>
        <v>1</v>
      </c>
      <c r="K24" s="23">
        <f t="shared" si="3"/>
        <v>62.68</v>
      </c>
      <c r="L24" s="23">
        <f t="shared" si="4"/>
        <v>62.68</v>
      </c>
      <c r="M24" s="22" t="s">
        <v>113</v>
      </c>
      <c r="N24" s="26">
        <v>0.45</v>
      </c>
      <c r="O24" s="68"/>
      <c r="P24" s="3"/>
      <c r="Q24" s="27"/>
      <c r="R24" s="28">
        <f t="shared" si="9"/>
        <v>0</v>
      </c>
      <c r="S24" s="28">
        <f t="shared" si="5"/>
        <v>62.68</v>
      </c>
      <c r="T24" s="28">
        <f t="shared" si="6"/>
        <v>62.68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681</v>
      </c>
      <c r="C26" s="255" t="s">
        <v>483</v>
      </c>
      <c r="D26" s="250">
        <v>10000</v>
      </c>
      <c r="E26" s="165">
        <v>1</v>
      </c>
      <c r="F26" s="22">
        <v>7991.81</v>
      </c>
      <c r="G26" s="23">
        <f t="shared" si="1"/>
        <v>5628.04</v>
      </c>
      <c r="H26" s="24">
        <f t="shared" si="2"/>
        <v>7991.81</v>
      </c>
      <c r="I26" s="56"/>
      <c r="J26" s="201">
        <f t="shared" si="0"/>
        <v>1</v>
      </c>
      <c r="K26" s="23">
        <f t="shared" si="3"/>
        <v>4395.5</v>
      </c>
      <c r="L26" s="23">
        <f t="shared" si="4"/>
        <v>4395.5</v>
      </c>
      <c r="M26" s="22" t="s">
        <v>113</v>
      </c>
      <c r="N26" s="26">
        <v>0.45</v>
      </c>
      <c r="O26" s="68"/>
      <c r="P26" s="3"/>
      <c r="Q26" s="27"/>
      <c r="R26" s="28">
        <f t="shared" si="9"/>
        <v>0</v>
      </c>
      <c r="S26" s="28">
        <f t="shared" si="5"/>
        <v>4395.5</v>
      </c>
      <c r="T26" s="28">
        <f t="shared" si="6"/>
        <v>4395.5</v>
      </c>
      <c r="U26" s="43">
        <f t="shared" si="7"/>
        <v>0</v>
      </c>
      <c r="V26" s="43">
        <f t="shared" si="8"/>
        <v>1</v>
      </c>
      <c r="W26" s="41"/>
      <c r="X26" s="67"/>
      <c r="Y26" s="173" t="s">
        <v>134</v>
      </c>
      <c r="Z26" s="173">
        <v>8000</v>
      </c>
      <c r="AA26" s="173"/>
      <c r="AB26" s="173"/>
    </row>
    <row r="27" spans="1:28">
      <c r="A27" s="167"/>
      <c r="B27" s="269" t="s">
        <v>682</v>
      </c>
      <c r="C27" s="258" t="s">
        <v>176</v>
      </c>
      <c r="D27" s="249">
        <v>10000</v>
      </c>
      <c r="E27" s="166">
        <v>1</v>
      </c>
      <c r="F27" s="29">
        <v>3615.37</v>
      </c>
      <c r="G27" s="52">
        <f t="shared" si="1"/>
        <v>2546.04</v>
      </c>
      <c r="H27" s="53">
        <f t="shared" si="2"/>
        <v>3615.37</v>
      </c>
      <c r="I27" s="56"/>
      <c r="J27" s="200">
        <f t="shared" si="0"/>
        <v>1</v>
      </c>
      <c r="K27" s="52">
        <f t="shared" si="3"/>
        <v>1988.45</v>
      </c>
      <c r="L27" s="52">
        <f t="shared" si="4"/>
        <v>1988.45</v>
      </c>
      <c r="M27" s="252" t="s">
        <v>113</v>
      </c>
      <c r="N27" s="30">
        <v>0.45</v>
      </c>
      <c r="O27" s="68"/>
      <c r="P27" s="1"/>
      <c r="Q27" s="29"/>
      <c r="R27" s="54">
        <f t="shared" si="9"/>
        <v>0</v>
      </c>
      <c r="S27" s="77">
        <f t="shared" si="5"/>
        <v>1988.45</v>
      </c>
      <c r="T27" s="77">
        <f t="shared" si="6"/>
        <v>1988.45</v>
      </c>
      <c r="U27" s="55">
        <f t="shared" si="7"/>
        <v>0</v>
      </c>
      <c r="V27" s="55">
        <f t="shared" si="8"/>
        <v>1</v>
      </c>
      <c r="W27" s="42"/>
      <c r="X27" s="67"/>
      <c r="Y27" s="173" t="s">
        <v>137</v>
      </c>
      <c r="Z27" s="185">
        <v>10000</v>
      </c>
      <c r="AA27" s="173"/>
      <c r="AB27" s="173"/>
    </row>
    <row r="28" spans="1:28">
      <c r="A28" s="167"/>
      <c r="B28" s="2" t="s">
        <v>683</v>
      </c>
      <c r="C28" s="255" t="s">
        <v>147</v>
      </c>
      <c r="D28" s="250">
        <v>6000</v>
      </c>
      <c r="E28" s="165">
        <v>6</v>
      </c>
      <c r="F28" s="22">
        <v>630.89</v>
      </c>
      <c r="G28" s="23">
        <f t="shared" si="1"/>
        <v>444.29</v>
      </c>
      <c r="H28" s="24">
        <f t="shared" si="2"/>
        <v>3785.34</v>
      </c>
      <c r="I28" s="56"/>
      <c r="J28" s="201">
        <f t="shared" si="0"/>
        <v>6</v>
      </c>
      <c r="K28" s="23">
        <f t="shared" si="3"/>
        <v>346.99</v>
      </c>
      <c r="L28" s="23">
        <f t="shared" si="4"/>
        <v>2081.94</v>
      </c>
      <c r="M28" s="22" t="s">
        <v>113</v>
      </c>
      <c r="N28" s="26">
        <v>0.45</v>
      </c>
      <c r="O28" s="68"/>
      <c r="P28" s="3"/>
      <c r="Q28" s="27"/>
      <c r="R28" s="28">
        <f t="shared" si="9"/>
        <v>0</v>
      </c>
      <c r="S28" s="28">
        <f t="shared" si="5"/>
        <v>346.99</v>
      </c>
      <c r="T28" s="28">
        <f t="shared" si="6"/>
        <v>2081.94</v>
      </c>
      <c r="U28" s="43">
        <f t="shared" si="7"/>
        <v>0</v>
      </c>
      <c r="V28" s="43">
        <f t="shared" si="8"/>
        <v>1</v>
      </c>
      <c r="W28" s="41"/>
      <c r="X28" s="67"/>
      <c r="Y28" s="173" t="s">
        <v>139</v>
      </c>
      <c r="Z28" s="173" t="s">
        <v>140</v>
      </c>
      <c r="AA28" s="173"/>
      <c r="AB28" s="173"/>
    </row>
    <row r="29" spans="1:28">
      <c r="A29" s="167"/>
      <c r="B29" s="1" t="s">
        <v>684</v>
      </c>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685</v>
      </c>
      <c r="C30" s="255" t="s">
        <v>145</v>
      </c>
      <c r="D30" s="250">
        <v>6000</v>
      </c>
      <c r="E30" s="165">
        <v>1</v>
      </c>
      <c r="F30" s="22">
        <v>4569.42</v>
      </c>
      <c r="G30" s="23">
        <f>ROUND(IF($F$17="USD $", F30*$E$15,F30*$D$15),2)</f>
        <v>3217.9</v>
      </c>
      <c r="H30" s="24">
        <f>ROUND(IF($H$17=$G$17,E30*G30,E30*F30),2)</f>
        <v>4569.42</v>
      </c>
      <c r="I30" s="56"/>
      <c r="J30" s="201">
        <f t="shared" si="0"/>
        <v>1</v>
      </c>
      <c r="K30" s="23">
        <f>IFERROR(IF(M30="OEM DISC %",ROUND(IF($K$17=$F$17,F30*(1-N30),G30*(1-N30)),2),IF(M30="MARKUP %",ROUND(R30/J30*(1+N30),2))),0)</f>
        <v>2513.1799999999998</v>
      </c>
      <c r="L30" s="23">
        <f t="shared" si="4"/>
        <v>2513.1799999999998</v>
      </c>
      <c r="M30" s="22" t="s">
        <v>113</v>
      </c>
      <c r="N30" s="26">
        <v>0.45</v>
      </c>
      <c r="O30" s="68"/>
      <c r="P30" s="3"/>
      <c r="Q30" s="27"/>
      <c r="R30" s="28">
        <f t="shared" si="9"/>
        <v>0</v>
      </c>
      <c r="S30" s="28">
        <f t="shared" si="5"/>
        <v>2513.1799999999998</v>
      </c>
      <c r="T30" s="28">
        <f t="shared" si="6"/>
        <v>2513.1799999999998</v>
      </c>
      <c r="U30" s="43">
        <f t="shared" si="7"/>
        <v>0</v>
      </c>
      <c r="V30" s="43">
        <f t="shared" si="8"/>
        <v>1</v>
      </c>
      <c r="W30" s="41"/>
      <c r="X30" s="67"/>
      <c r="Y30" s="173"/>
      <c r="Z30" s="173"/>
      <c r="AA30" s="173"/>
      <c r="AB30" s="173"/>
    </row>
    <row r="31" spans="1:28">
      <c r="A31" s="167"/>
      <c r="B31" s="1" t="s">
        <v>686</v>
      </c>
      <c r="C31" s="258" t="s">
        <v>333</v>
      </c>
      <c r="D31" s="249">
        <v>10000</v>
      </c>
      <c r="E31" s="166">
        <v>1</v>
      </c>
      <c r="F31" s="29">
        <v>1729.7</v>
      </c>
      <c r="G31" s="52">
        <f>ROUND(IF($F$17="USD $", F31*$E$15,F31*$D$15),2)</f>
        <v>1218.0999999999999</v>
      </c>
      <c r="H31" s="53">
        <f>ROUND(IF($H$17=$G$17,E31*G31,E31*F31),2)</f>
        <v>1729.7</v>
      </c>
      <c r="I31" s="56"/>
      <c r="J31" s="200">
        <f t="shared" si="0"/>
        <v>1</v>
      </c>
      <c r="K31" s="52">
        <f>IFERROR(IF(M31="OEM DISC %",ROUND(IF($K$17=$F$17,F31*(1-N31),G31*(1-N31)),2),IF(M31="MARKUP %",ROUND(R31/J31*(1+N31),2))),0)</f>
        <v>951.34</v>
      </c>
      <c r="L31" s="52">
        <f t="shared" si="4"/>
        <v>951.34</v>
      </c>
      <c r="M31" s="252" t="s">
        <v>113</v>
      </c>
      <c r="N31" s="30">
        <v>0.45</v>
      </c>
      <c r="O31" s="68"/>
      <c r="P31" s="1"/>
      <c r="Q31" s="29"/>
      <c r="R31" s="54">
        <f>ROUND(IF($R$17=$Q$17,Q31,IF($R$17="USD $",Q31*$D$15,Q31*$E$15))*E31,2)</f>
        <v>0</v>
      </c>
      <c r="S31" s="77">
        <f t="shared" si="5"/>
        <v>951.34</v>
      </c>
      <c r="T31" s="77">
        <f t="shared" si="6"/>
        <v>951.34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687</v>
      </c>
      <c r="C33" s="258" t="s">
        <v>688</v>
      </c>
      <c r="D33" s="421">
        <v>5000</v>
      </c>
      <c r="E33" s="166">
        <v>2</v>
      </c>
      <c r="F33" s="29">
        <v>6461.27</v>
      </c>
      <c r="G33" s="52">
        <f t="shared" si="1"/>
        <v>4550.1899999999996</v>
      </c>
      <c r="H33" s="53">
        <f t="shared" si="2"/>
        <v>12922.54</v>
      </c>
      <c r="I33" s="56"/>
      <c r="J33" s="200">
        <f t="shared" si="0"/>
        <v>2</v>
      </c>
      <c r="K33" s="52">
        <f t="shared" si="3"/>
        <v>3553.7</v>
      </c>
      <c r="L33" s="52">
        <f t="shared" si="4"/>
        <v>7107.4</v>
      </c>
      <c r="M33" s="252" t="s">
        <v>113</v>
      </c>
      <c r="N33" s="30">
        <v>0.45</v>
      </c>
      <c r="O33" s="68"/>
      <c r="P33" s="1"/>
      <c r="Q33" s="29"/>
      <c r="R33" s="54">
        <f t="shared" si="9"/>
        <v>0</v>
      </c>
      <c r="S33" s="77">
        <f t="shared" si="5"/>
        <v>3553.7</v>
      </c>
      <c r="T33" s="77">
        <f t="shared" si="6"/>
        <v>7107.4</v>
      </c>
      <c r="U33" s="55">
        <f t="shared" si="7"/>
        <v>0</v>
      </c>
      <c r="V33" s="55">
        <f t="shared" si="8"/>
        <v>1</v>
      </c>
      <c r="W33" s="42"/>
      <c r="X33" s="67"/>
      <c r="Y33" s="173"/>
      <c r="Z33" s="173"/>
      <c r="AA33" s="173"/>
      <c r="AB33" s="173"/>
    </row>
    <row r="34" spans="1:28">
      <c r="A34" s="167"/>
      <c r="B34" s="2" t="s">
        <v>689</v>
      </c>
      <c r="C34" s="255" t="s">
        <v>690</v>
      </c>
      <c r="D34" s="419">
        <v>5000</v>
      </c>
      <c r="E34" s="165">
        <v>196</v>
      </c>
      <c r="F34" s="22">
        <v>77.77</v>
      </c>
      <c r="G34" s="23">
        <f t="shared" si="1"/>
        <v>54.77</v>
      </c>
      <c r="H34" s="24">
        <f t="shared" si="2"/>
        <v>15242.92</v>
      </c>
      <c r="I34" s="56"/>
      <c r="J34" s="201">
        <f t="shared" si="0"/>
        <v>196</v>
      </c>
      <c r="K34" s="23">
        <f t="shared" si="3"/>
        <v>42.77</v>
      </c>
      <c r="L34" s="23">
        <f t="shared" si="4"/>
        <v>8382.92</v>
      </c>
      <c r="M34" s="22" t="s">
        <v>113</v>
      </c>
      <c r="N34" s="26">
        <v>0.45</v>
      </c>
      <c r="O34" s="68"/>
      <c r="P34" s="3"/>
      <c r="Q34" s="27"/>
      <c r="R34" s="28">
        <f t="shared" si="9"/>
        <v>0</v>
      </c>
      <c r="S34" s="28">
        <f t="shared" si="5"/>
        <v>42.77</v>
      </c>
      <c r="T34" s="28">
        <f t="shared" si="6"/>
        <v>8382.92</v>
      </c>
      <c r="U34" s="43">
        <f t="shared" si="7"/>
        <v>0</v>
      </c>
      <c r="V34" s="43">
        <f t="shared" si="8"/>
        <v>1</v>
      </c>
      <c r="W34" s="41"/>
      <c r="X34" s="67"/>
      <c r="Y34" s="173"/>
      <c r="Z34" s="173"/>
      <c r="AA34" s="173"/>
      <c r="AB34" s="173"/>
    </row>
    <row r="35" spans="1:28">
      <c r="A35" s="167"/>
      <c r="B35" s="1" t="s">
        <v>691</v>
      </c>
      <c r="C35" s="258" t="s">
        <v>692</v>
      </c>
      <c r="D35" s="421">
        <v>5000</v>
      </c>
      <c r="E35" s="166">
        <v>28</v>
      </c>
      <c r="F35" s="29">
        <v>138.24</v>
      </c>
      <c r="G35" s="52">
        <f t="shared" si="1"/>
        <v>97.35</v>
      </c>
      <c r="H35" s="53">
        <f t="shared" si="2"/>
        <v>3870.72</v>
      </c>
      <c r="I35" s="56"/>
      <c r="J35" s="200">
        <f t="shared" si="0"/>
        <v>28</v>
      </c>
      <c r="K35" s="52">
        <f t="shared" si="3"/>
        <v>76.03</v>
      </c>
      <c r="L35" s="52">
        <f t="shared" si="4"/>
        <v>2128.84</v>
      </c>
      <c r="M35" s="252" t="s">
        <v>113</v>
      </c>
      <c r="N35" s="30">
        <v>0.45</v>
      </c>
      <c r="O35" s="68"/>
      <c r="P35" s="1"/>
      <c r="Q35" s="29"/>
      <c r="R35" s="54">
        <f t="shared" si="9"/>
        <v>0</v>
      </c>
      <c r="S35" s="77">
        <f t="shared" si="5"/>
        <v>76.03</v>
      </c>
      <c r="T35" s="77">
        <f t="shared" si="6"/>
        <v>2128.84</v>
      </c>
      <c r="U35" s="55">
        <f t="shared" si="7"/>
        <v>0</v>
      </c>
      <c r="V35" s="55">
        <f t="shared" si="8"/>
        <v>1</v>
      </c>
      <c r="W35" s="42"/>
      <c r="X35" s="67"/>
      <c r="Y35" s="173"/>
      <c r="Z35" s="173"/>
      <c r="AA35" s="173"/>
      <c r="AB35" s="173"/>
    </row>
    <row r="36" spans="1:28">
      <c r="A36" s="167"/>
      <c r="B36" s="2" t="s">
        <v>693</v>
      </c>
      <c r="C36" s="255" t="s">
        <v>242</v>
      </c>
      <c r="D36" s="419">
        <v>5000</v>
      </c>
      <c r="E36" s="165">
        <v>8</v>
      </c>
      <c r="F36" s="22">
        <v>329.75</v>
      </c>
      <c r="G36" s="23">
        <f t="shared" si="1"/>
        <v>232.22</v>
      </c>
      <c r="H36" s="24">
        <f t="shared" si="2"/>
        <v>2638</v>
      </c>
      <c r="I36" s="56"/>
      <c r="J36" s="201">
        <f t="shared" si="0"/>
        <v>8</v>
      </c>
      <c r="K36" s="23">
        <f t="shared" si="3"/>
        <v>181.36</v>
      </c>
      <c r="L36" s="23">
        <f t="shared" si="4"/>
        <v>1450.88</v>
      </c>
      <c r="M36" s="22" t="s">
        <v>113</v>
      </c>
      <c r="N36" s="26">
        <v>0.45</v>
      </c>
      <c r="O36" s="68"/>
      <c r="P36" s="3"/>
      <c r="Q36" s="27"/>
      <c r="R36" s="28">
        <f t="shared" si="9"/>
        <v>0</v>
      </c>
      <c r="S36" s="28">
        <f t="shared" si="5"/>
        <v>181.36</v>
      </c>
      <c r="T36" s="28">
        <f t="shared" si="6"/>
        <v>1450.88</v>
      </c>
      <c r="U36" s="43">
        <f t="shared" si="7"/>
        <v>0</v>
      </c>
      <c r="V36" s="43">
        <f t="shared" si="8"/>
        <v>1</v>
      </c>
      <c r="W36" s="41"/>
      <c r="X36" s="67"/>
      <c r="Y36" s="173"/>
      <c r="Z36" s="173"/>
      <c r="AA36" s="173"/>
      <c r="AB36" s="173"/>
    </row>
    <row r="37" spans="1:28">
      <c r="A37" s="167"/>
      <c r="B37" s="1" t="s">
        <v>694</v>
      </c>
      <c r="C37" s="258" t="s">
        <v>695</v>
      </c>
      <c r="D37" s="421">
        <v>5000</v>
      </c>
      <c r="E37" s="166">
        <v>32</v>
      </c>
      <c r="F37" s="29">
        <v>622.29999999999995</v>
      </c>
      <c r="G37" s="52">
        <f t="shared" si="1"/>
        <v>438.24</v>
      </c>
      <c r="H37" s="53">
        <f t="shared" si="2"/>
        <v>19913.599999999999</v>
      </c>
      <c r="I37" s="56"/>
      <c r="J37" s="200">
        <f t="shared" si="0"/>
        <v>32</v>
      </c>
      <c r="K37" s="52">
        <f t="shared" si="3"/>
        <v>342.27</v>
      </c>
      <c r="L37" s="52">
        <f t="shared" si="4"/>
        <v>10952.64</v>
      </c>
      <c r="M37" s="252" t="s">
        <v>113</v>
      </c>
      <c r="N37" s="30">
        <v>0.45</v>
      </c>
      <c r="O37" s="68"/>
      <c r="P37" s="1"/>
      <c r="Q37" s="29"/>
      <c r="R37" s="54">
        <f t="shared" si="9"/>
        <v>0</v>
      </c>
      <c r="S37" s="77">
        <f t="shared" si="5"/>
        <v>342.27</v>
      </c>
      <c r="T37" s="77">
        <f t="shared" si="6"/>
        <v>10952.64</v>
      </c>
      <c r="U37" s="55">
        <f t="shared" si="7"/>
        <v>0</v>
      </c>
      <c r="V37" s="55">
        <f t="shared" si="8"/>
        <v>1</v>
      </c>
      <c r="W37" s="42"/>
      <c r="X37" s="67"/>
      <c r="Y37" s="173"/>
      <c r="Z37" s="173"/>
      <c r="AA37" s="173"/>
      <c r="AB37" s="173"/>
    </row>
    <row r="38" spans="1:28">
      <c r="A38" s="167"/>
      <c r="B38" s="2" t="s">
        <v>696</v>
      </c>
      <c r="C38" s="255" t="s">
        <v>697</v>
      </c>
      <c r="D38" s="419">
        <v>5000</v>
      </c>
      <c r="E38" s="165">
        <v>128</v>
      </c>
      <c r="F38" s="22">
        <v>9.64</v>
      </c>
      <c r="G38" s="23">
        <f t="shared" si="1"/>
        <v>6.79</v>
      </c>
      <c r="H38" s="24">
        <f t="shared" si="2"/>
        <v>1233.92</v>
      </c>
      <c r="I38" s="56"/>
      <c r="J38" s="201">
        <f t="shared" si="0"/>
        <v>128</v>
      </c>
      <c r="K38" s="23">
        <f t="shared" si="3"/>
        <v>5.3</v>
      </c>
      <c r="L38" s="23">
        <f t="shared" si="4"/>
        <v>678.4</v>
      </c>
      <c r="M38" s="22" t="s">
        <v>113</v>
      </c>
      <c r="N38" s="26">
        <v>0.45</v>
      </c>
      <c r="O38" s="68"/>
      <c r="P38" s="3"/>
      <c r="Q38" s="27"/>
      <c r="R38" s="28">
        <f t="shared" si="9"/>
        <v>0</v>
      </c>
      <c r="S38" s="28">
        <f t="shared" si="5"/>
        <v>5.3</v>
      </c>
      <c r="T38" s="28">
        <f t="shared" si="6"/>
        <v>678.4</v>
      </c>
      <c r="U38" s="43">
        <f t="shared" si="7"/>
        <v>0</v>
      </c>
      <c r="V38" s="43">
        <f t="shared" si="8"/>
        <v>1</v>
      </c>
      <c r="W38" s="42"/>
      <c r="X38" s="67"/>
      <c r="Y38" s="173"/>
      <c r="Z38" s="173"/>
      <c r="AA38" s="173"/>
      <c r="AB38" s="173"/>
    </row>
    <row r="39" spans="1:28">
      <c r="A39" s="167"/>
      <c r="B39" s="1" t="s">
        <v>698</v>
      </c>
      <c r="C39" s="258" t="s">
        <v>699</v>
      </c>
      <c r="D39" s="421">
        <v>5000</v>
      </c>
      <c r="E39" s="166">
        <v>128</v>
      </c>
      <c r="F39" s="29">
        <v>4.1100000000000003</v>
      </c>
      <c r="G39" s="52">
        <f t="shared" si="1"/>
        <v>2.89</v>
      </c>
      <c r="H39" s="53">
        <f t="shared" si="2"/>
        <v>526.08000000000004</v>
      </c>
      <c r="I39" s="56"/>
      <c r="J39" s="200">
        <f t="shared" si="0"/>
        <v>128</v>
      </c>
      <c r="K39" s="52">
        <f t="shared" si="3"/>
        <v>2.2599999999999998</v>
      </c>
      <c r="L39" s="52">
        <f t="shared" si="4"/>
        <v>289.27999999999997</v>
      </c>
      <c r="M39" s="252" t="s">
        <v>113</v>
      </c>
      <c r="N39" s="30">
        <v>0.45</v>
      </c>
      <c r="O39" s="68"/>
      <c r="P39" s="1"/>
      <c r="Q39" s="29"/>
      <c r="R39" s="54">
        <f t="shared" si="9"/>
        <v>0</v>
      </c>
      <c r="S39" s="77">
        <f t="shared" si="5"/>
        <v>2.2599999999999998</v>
      </c>
      <c r="T39" s="77">
        <f t="shared" si="6"/>
        <v>289.27999999999997</v>
      </c>
      <c r="U39" s="55">
        <f t="shared" si="7"/>
        <v>0</v>
      </c>
      <c r="V39" s="55">
        <f t="shared" si="8"/>
        <v>1</v>
      </c>
      <c r="W39" s="42"/>
      <c r="X39" s="67"/>
      <c r="Y39" s="173"/>
      <c r="Z39" s="173"/>
      <c r="AA39" s="173"/>
      <c r="AB39" s="173"/>
    </row>
    <row r="40" spans="1:28">
      <c r="A40" s="167"/>
      <c r="B40" s="2" t="s">
        <v>700</v>
      </c>
      <c r="C40" s="255" t="s">
        <v>701</v>
      </c>
      <c r="D40" s="419">
        <v>5000</v>
      </c>
      <c r="E40" s="165">
        <v>4</v>
      </c>
      <c r="F40" s="22">
        <v>2516.91</v>
      </c>
      <c r="G40" s="23">
        <f t="shared" si="1"/>
        <v>1772.47</v>
      </c>
      <c r="H40" s="24">
        <f t="shared" si="2"/>
        <v>10067.64</v>
      </c>
      <c r="I40" s="56"/>
      <c r="J40" s="201">
        <f t="shared" si="0"/>
        <v>4</v>
      </c>
      <c r="K40" s="23">
        <f t="shared" si="3"/>
        <v>1384.3</v>
      </c>
      <c r="L40" s="23">
        <f t="shared" si="4"/>
        <v>5537.2</v>
      </c>
      <c r="M40" s="22" t="s">
        <v>113</v>
      </c>
      <c r="N40" s="26">
        <v>0.45</v>
      </c>
      <c r="O40" s="68"/>
      <c r="P40" s="3"/>
      <c r="Q40" s="27"/>
      <c r="R40" s="28">
        <f t="shared" si="9"/>
        <v>0</v>
      </c>
      <c r="S40" s="28">
        <f t="shared" si="5"/>
        <v>1384.3</v>
      </c>
      <c r="T40" s="28">
        <f t="shared" si="6"/>
        <v>5537.2</v>
      </c>
      <c r="U40" s="43">
        <f t="shared" si="7"/>
        <v>0</v>
      </c>
      <c r="V40" s="43">
        <f t="shared" si="8"/>
        <v>1</v>
      </c>
      <c r="W40" s="42"/>
      <c r="X40" s="67"/>
      <c r="Y40" s="173"/>
      <c r="Z40" s="173"/>
      <c r="AA40" s="173"/>
      <c r="AB40" s="173"/>
    </row>
    <row r="41" spans="1:28">
      <c r="A41" s="167"/>
      <c r="B41" s="1" t="s">
        <v>702</v>
      </c>
      <c r="C41" s="256" t="s">
        <v>703</v>
      </c>
      <c r="D41" s="421">
        <v>5000</v>
      </c>
      <c r="E41" s="166">
        <v>4</v>
      </c>
      <c r="F41" s="29">
        <v>627.63</v>
      </c>
      <c r="G41" s="52">
        <f t="shared" si="1"/>
        <v>441.99</v>
      </c>
      <c r="H41" s="53">
        <f t="shared" si="2"/>
        <v>2510.52</v>
      </c>
      <c r="I41" s="56"/>
      <c r="J41" s="200">
        <f t="shared" si="0"/>
        <v>4</v>
      </c>
      <c r="K41" s="52">
        <f t="shared" si="3"/>
        <v>345.2</v>
      </c>
      <c r="L41" s="52">
        <f t="shared" si="4"/>
        <v>1380.8</v>
      </c>
      <c r="M41" s="252" t="s">
        <v>113</v>
      </c>
      <c r="N41" s="30">
        <v>0.45</v>
      </c>
      <c r="O41" s="68"/>
      <c r="P41" s="1"/>
      <c r="Q41" s="29"/>
      <c r="R41" s="54">
        <f t="shared" si="9"/>
        <v>0</v>
      </c>
      <c r="S41" s="77">
        <f t="shared" si="5"/>
        <v>345.2</v>
      </c>
      <c r="T41" s="77">
        <f t="shared" si="6"/>
        <v>1380.8</v>
      </c>
      <c r="U41" s="55">
        <f t="shared" si="7"/>
        <v>0</v>
      </c>
      <c r="V41" s="55">
        <f t="shared" si="8"/>
        <v>1</v>
      </c>
      <c r="W41" s="42"/>
      <c r="X41" s="67"/>
      <c r="Y41" s="173"/>
      <c r="Z41" s="173"/>
      <c r="AA41" s="173"/>
      <c r="AB41" s="173"/>
    </row>
    <row r="42" spans="1:28">
      <c r="A42" s="167"/>
      <c r="B42" s="2" t="s">
        <v>704</v>
      </c>
      <c r="C42" s="20" t="s">
        <v>697</v>
      </c>
      <c r="D42" s="419">
        <v>5000</v>
      </c>
      <c r="E42" s="165">
        <v>104</v>
      </c>
      <c r="F42" s="22">
        <v>3.94</v>
      </c>
      <c r="G42" s="23">
        <f t="shared" si="1"/>
        <v>2.77</v>
      </c>
      <c r="H42" s="24">
        <f t="shared" si="2"/>
        <v>409.76</v>
      </c>
      <c r="I42" s="56"/>
      <c r="J42" s="201">
        <f t="shared" si="0"/>
        <v>104</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652</v>
      </c>
      <c r="F49" s="190">
        <f>SUM(F18:F48)</f>
        <v>30080.46</v>
      </c>
      <c r="G49" s="191">
        <f>SUM(G18:G48)</f>
        <v>21183.430000000004</v>
      </c>
      <c r="H49" s="192">
        <f>SUM(H18:H48)</f>
        <v>91779.05</v>
      </c>
      <c r="I49" s="193"/>
      <c r="J49" s="194">
        <f>SUM(J18:J48)</f>
        <v>652</v>
      </c>
      <c r="K49" s="191">
        <f>SUM(K18:K48)</f>
        <v>16542.080000000002</v>
      </c>
      <c r="L49" s="192">
        <f>SUM(L18:L48)</f>
        <v>50252.2</v>
      </c>
      <c r="M49" s="192"/>
      <c r="N49" s="192"/>
      <c r="O49" s="195"/>
      <c r="P49" s="188"/>
      <c r="Q49" s="191">
        <f>SUM(Q18:Q48)</f>
        <v>0</v>
      </c>
      <c r="R49" s="191">
        <f>SUM(R18:R48)</f>
        <v>0</v>
      </c>
      <c r="S49" s="192">
        <f>SUM(S18:S48)</f>
        <v>16542.080000000002</v>
      </c>
      <c r="T49" s="192">
        <f>SUM(T18:T48)</f>
        <v>50252.2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32" priority="3" stopIfTrue="1">
      <formula>$U$9&gt;100%</formula>
    </cfRule>
    <cfRule type="expression" dxfId="331" priority="4">
      <formula>$U$9&lt;50%</formula>
    </cfRule>
  </conditionalFormatting>
  <conditionalFormatting sqref="V9:V10">
    <cfRule type="expression" dxfId="330" priority="1">
      <formula>$V$9&lt;50%</formula>
    </cfRule>
    <cfRule type="expression" dxfId="329" priority="2">
      <formula>$V$9&gt;50%</formula>
    </cfRule>
  </conditionalFormatting>
  <dataValidations count="5">
    <dataValidation type="list" allowBlank="1" showInputMessage="1" showErrorMessage="1" sqref="F17 K17 Q17 Q14" xr:uid="{DE225A40-7895-4C8D-858B-03E97AE05510}">
      <formula1>$Y$11:$Y$12</formula1>
    </dataValidation>
    <dataValidation type="list" allowBlank="1" showInputMessage="1" showErrorMessage="1" sqref="H13" xr:uid="{3F9684C8-47A1-487B-B36E-E0223AD2C746}">
      <formula1>$Y$13:$Y$14</formula1>
    </dataValidation>
    <dataValidation type="list" allowBlank="1" showInputMessage="1" showErrorMessage="1" sqref="I13" xr:uid="{E9FB7370-C378-4A89-8DF2-EF7AD2D00544}">
      <formula1>$K$9:$K$9</formula1>
    </dataValidation>
    <dataValidation type="list" showInputMessage="1" showErrorMessage="1" sqref="D18:D32 D43:D48" xr:uid="{C7978479-9C37-4EC1-9D99-08209A28C914}">
      <formula1>$Z$18:$Z$29</formula1>
    </dataValidation>
    <dataValidation type="list" allowBlank="1" showInputMessage="1" showErrorMessage="1" sqref="M18:M48" xr:uid="{F7558417-5257-4C61-AFFD-7FAE43D2CD60}">
      <formula1>$Y$31:$Y$32</formula1>
    </dataValidation>
  </dataValidations>
  <printOptions verticalCentered="1"/>
  <pageMargins left="0.2" right="0.2" top="0.25" bottom="0.25" header="0.05" footer="0.05"/>
  <pageSetup scale="39"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94BE-394A-4F4D-8467-B86AEA5DE56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705</v>
      </c>
      <c r="G2" s="545"/>
      <c r="H2" s="541" t="s">
        <v>36</v>
      </c>
      <c r="I2" s="542"/>
      <c r="J2" s="543"/>
      <c r="K2" s="48"/>
      <c r="L2" s="526" t="s">
        <v>37</v>
      </c>
      <c r="M2" s="527"/>
      <c r="N2" s="528"/>
      <c r="O2" s="240"/>
      <c r="P2" s="439">
        <f>H49</f>
        <v>130325.82999999999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71360.159999999989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58965.67</v>
      </c>
      <c r="Q4" s="441"/>
      <c r="R4" s="442"/>
      <c r="S4" s="452" t="s">
        <v>49</v>
      </c>
      <c r="T4" s="454"/>
      <c r="U4" s="511"/>
      <c r="V4" s="512"/>
      <c r="W4" s="31"/>
      <c r="X4" s="167"/>
      <c r="Y4" s="175"/>
      <c r="Z4" s="173"/>
      <c r="AA4" s="173"/>
      <c r="AB4" s="173"/>
    </row>
    <row r="5" spans="1:28" ht="15" customHeight="1">
      <c r="A5" s="167"/>
      <c r="B5" s="230" t="s">
        <v>50</v>
      </c>
      <c r="C5" s="19"/>
      <c r="D5" s="535" t="s">
        <v>51</v>
      </c>
      <c r="E5" s="537"/>
      <c r="F5" s="538" t="s">
        <v>676</v>
      </c>
      <c r="G5" s="539"/>
      <c r="H5" s="535" t="s">
        <v>52</v>
      </c>
      <c r="I5" s="536"/>
      <c r="J5" s="537"/>
      <c r="K5" s="46"/>
      <c r="L5" s="532" t="s">
        <v>53</v>
      </c>
      <c r="M5" s="533"/>
      <c r="N5" s="534"/>
      <c r="O5" s="240"/>
      <c r="P5" s="518">
        <f>IFERROR((P2-P3)/P2,"")</f>
        <v>0.4524480680460658</v>
      </c>
      <c r="Q5" s="518"/>
      <c r="R5" s="519"/>
      <c r="S5" s="452" t="s">
        <v>54</v>
      </c>
      <c r="T5" s="454"/>
      <c r="U5" s="511"/>
      <c r="V5" s="512"/>
      <c r="W5" s="31"/>
      <c r="X5" s="167"/>
      <c r="Y5" s="175"/>
      <c r="Z5" s="173"/>
      <c r="AA5" s="173"/>
      <c r="AB5" s="173"/>
    </row>
    <row r="6" spans="1:28" ht="15" customHeight="1">
      <c r="A6" s="167"/>
      <c r="B6" s="230" t="s">
        <v>55</v>
      </c>
      <c r="C6" s="44"/>
      <c r="D6" s="535" t="s">
        <v>56</v>
      </c>
      <c r="E6" s="537"/>
      <c r="F6" s="567" t="s">
        <v>706</v>
      </c>
      <c r="G6" s="539"/>
      <c r="H6" s="535" t="s">
        <v>58</v>
      </c>
      <c r="I6" s="536"/>
      <c r="J6" s="537"/>
      <c r="K6" s="46"/>
      <c r="L6" s="513" t="s">
        <v>59</v>
      </c>
      <c r="M6" s="514"/>
      <c r="N6" s="515"/>
      <c r="O6" s="240"/>
      <c r="P6" s="516">
        <f>T49</f>
        <v>71360.159999999989</v>
      </c>
      <c r="Q6" s="516"/>
      <c r="R6" s="517"/>
      <c r="S6" s="452" t="s">
        <v>60</v>
      </c>
      <c r="T6" s="454"/>
      <c r="U6" s="511"/>
      <c r="V6" s="512"/>
      <c r="W6" s="32"/>
      <c r="X6" s="64"/>
      <c r="Y6" s="65"/>
      <c r="Z6" s="173"/>
      <c r="AA6" s="173"/>
      <c r="AB6" s="173"/>
    </row>
    <row r="7" spans="1:28" ht="15" customHeight="1">
      <c r="A7" s="167"/>
      <c r="B7" s="230" t="s">
        <v>61</v>
      </c>
      <c r="C7" s="45"/>
      <c r="D7" s="535" t="s">
        <v>62</v>
      </c>
      <c r="E7" s="537"/>
      <c r="F7" s="538">
        <v>661737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71360.159999999989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652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678</v>
      </c>
      <c r="C21" s="258" t="s">
        <v>557</v>
      </c>
      <c r="D21" s="249">
        <v>500</v>
      </c>
      <c r="E21" s="166">
        <v>1</v>
      </c>
      <c r="F21" s="29">
        <v>149.4</v>
      </c>
      <c r="G21" s="52">
        <f t="shared" si="1"/>
        <v>212.15</v>
      </c>
      <c r="H21" s="53">
        <f t="shared" si="2"/>
        <v>212.15</v>
      </c>
      <c r="I21" s="56"/>
      <c r="J21" s="200">
        <f t="shared" si="0"/>
        <v>1</v>
      </c>
      <c r="K21" s="52">
        <f t="shared" si="3"/>
        <v>116.68</v>
      </c>
      <c r="L21" s="52">
        <f t="shared" si="4"/>
        <v>116.68</v>
      </c>
      <c r="M21" s="252" t="s">
        <v>113</v>
      </c>
      <c r="N21" s="30">
        <v>0.45</v>
      </c>
      <c r="O21" s="68"/>
      <c r="P21" s="1"/>
      <c r="Q21" s="29"/>
      <c r="R21" s="54">
        <f t="shared" si="9"/>
        <v>0</v>
      </c>
      <c r="S21" s="77">
        <f t="shared" si="5"/>
        <v>116.68</v>
      </c>
      <c r="T21" s="77">
        <f t="shared" si="6"/>
        <v>116.68</v>
      </c>
      <c r="U21" s="55">
        <f t="shared" si="7"/>
        <v>0</v>
      </c>
      <c r="V21" s="55">
        <f t="shared" si="8"/>
        <v>1</v>
      </c>
      <c r="W21" s="42"/>
      <c r="X21" s="67"/>
      <c r="Y21" s="173" t="s">
        <v>122</v>
      </c>
      <c r="Z21" s="173">
        <v>1000</v>
      </c>
      <c r="AA21" s="173"/>
      <c r="AB21" s="173"/>
    </row>
    <row r="22" spans="1:28">
      <c r="A22" s="167"/>
      <c r="B22" s="2" t="s">
        <v>679</v>
      </c>
      <c r="C22" s="255" t="s">
        <v>124</v>
      </c>
      <c r="D22" s="250">
        <v>500</v>
      </c>
      <c r="E22" s="165">
        <v>1</v>
      </c>
      <c r="F22" s="22">
        <v>139.68</v>
      </c>
      <c r="G22" s="23">
        <f t="shared" si="1"/>
        <v>198.35</v>
      </c>
      <c r="H22" s="24">
        <f t="shared" si="2"/>
        <v>198.35</v>
      </c>
      <c r="I22" s="56"/>
      <c r="J22" s="201">
        <f t="shared" si="0"/>
        <v>1</v>
      </c>
      <c r="K22" s="23">
        <f t="shared" si="3"/>
        <v>109.09</v>
      </c>
      <c r="L22" s="23">
        <f t="shared" si="4"/>
        <v>109.09</v>
      </c>
      <c r="M22" s="22" t="s">
        <v>113</v>
      </c>
      <c r="N22" s="26">
        <v>0.45</v>
      </c>
      <c r="O22" s="68"/>
      <c r="P22" s="3"/>
      <c r="Q22" s="27"/>
      <c r="R22" s="28">
        <f t="shared" si="9"/>
        <v>0</v>
      </c>
      <c r="S22" s="28">
        <f t="shared" si="5"/>
        <v>109.09</v>
      </c>
      <c r="T22" s="28">
        <f t="shared" si="6"/>
        <v>109.09</v>
      </c>
      <c r="U22" s="43">
        <f t="shared" si="7"/>
        <v>0</v>
      </c>
      <c r="V22" s="43">
        <f t="shared" si="8"/>
        <v>1</v>
      </c>
      <c r="W22" s="41"/>
      <c r="X22" s="67"/>
      <c r="Y22" s="173" t="s">
        <v>46</v>
      </c>
      <c r="Z22" s="173">
        <v>1200</v>
      </c>
      <c r="AA22" s="173"/>
      <c r="AB22" s="173"/>
    </row>
    <row r="23" spans="1:28">
      <c r="A23" s="167"/>
      <c r="B23" s="1" t="s">
        <v>680</v>
      </c>
      <c r="C23" s="258" t="s">
        <v>560</v>
      </c>
      <c r="D23" s="249">
        <v>250</v>
      </c>
      <c r="E23" s="166">
        <v>1</v>
      </c>
      <c r="F23" s="29">
        <v>32.22</v>
      </c>
      <c r="G23" s="52">
        <f t="shared" si="1"/>
        <v>45.75</v>
      </c>
      <c r="H23" s="53">
        <f t="shared" si="2"/>
        <v>45.75</v>
      </c>
      <c r="I23" s="56"/>
      <c r="J23" s="200">
        <f t="shared" si="0"/>
        <v>1</v>
      </c>
      <c r="K23" s="52">
        <f t="shared" si="3"/>
        <v>25.16</v>
      </c>
      <c r="L23" s="52">
        <f t="shared" si="4"/>
        <v>25.16</v>
      </c>
      <c r="M23" s="252" t="s">
        <v>113</v>
      </c>
      <c r="N23" s="30">
        <v>0.45</v>
      </c>
      <c r="O23" s="68"/>
      <c r="P23" s="1"/>
      <c r="Q23" s="29"/>
      <c r="R23" s="54">
        <f t="shared" si="9"/>
        <v>0</v>
      </c>
      <c r="S23" s="77">
        <f t="shared" si="5"/>
        <v>25.16</v>
      </c>
      <c r="T23" s="77">
        <f t="shared" si="6"/>
        <v>25.16</v>
      </c>
      <c r="U23" s="55">
        <f t="shared" si="7"/>
        <v>0</v>
      </c>
      <c r="V23" s="55">
        <f t="shared" si="8"/>
        <v>1</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681</v>
      </c>
      <c r="C26" s="255" t="s">
        <v>483</v>
      </c>
      <c r="D26" s="250">
        <v>10000</v>
      </c>
      <c r="E26" s="165">
        <v>1</v>
      </c>
      <c r="F26" s="22">
        <v>7991.81</v>
      </c>
      <c r="G26" s="23">
        <f t="shared" si="1"/>
        <v>11348.37</v>
      </c>
      <c r="H26" s="24">
        <f t="shared" si="2"/>
        <v>11348.37</v>
      </c>
      <c r="I26" s="56"/>
      <c r="J26" s="201">
        <f t="shared" si="0"/>
        <v>1</v>
      </c>
      <c r="K26" s="23">
        <f t="shared" si="3"/>
        <v>6241.6</v>
      </c>
      <c r="L26" s="23">
        <f t="shared" si="4"/>
        <v>6241.6</v>
      </c>
      <c r="M26" s="22" t="s">
        <v>113</v>
      </c>
      <c r="N26" s="26">
        <v>0.45</v>
      </c>
      <c r="O26" s="68"/>
      <c r="P26" s="3"/>
      <c r="Q26" s="27"/>
      <c r="R26" s="28">
        <f t="shared" si="9"/>
        <v>0</v>
      </c>
      <c r="S26" s="28">
        <f t="shared" si="5"/>
        <v>6241.6</v>
      </c>
      <c r="T26" s="28">
        <f t="shared" si="6"/>
        <v>6241.6</v>
      </c>
      <c r="U26" s="43">
        <f t="shared" si="7"/>
        <v>0</v>
      </c>
      <c r="V26" s="43">
        <f t="shared" si="8"/>
        <v>1</v>
      </c>
      <c r="W26" s="41"/>
      <c r="X26" s="67"/>
      <c r="Y26" s="173" t="s">
        <v>134</v>
      </c>
      <c r="Z26" s="173">
        <v>8000</v>
      </c>
      <c r="AA26" s="173"/>
      <c r="AB26" s="173"/>
    </row>
    <row r="27" spans="1:28">
      <c r="A27" s="167"/>
      <c r="B27" s="269" t="s">
        <v>682</v>
      </c>
      <c r="C27" s="258" t="s">
        <v>176</v>
      </c>
      <c r="D27" s="249">
        <v>10000</v>
      </c>
      <c r="E27" s="166">
        <v>1</v>
      </c>
      <c r="F27" s="29">
        <v>3615.37</v>
      </c>
      <c r="G27" s="52">
        <f t="shared" si="1"/>
        <v>5133.83</v>
      </c>
      <c r="H27" s="53">
        <f t="shared" si="2"/>
        <v>5133.83</v>
      </c>
      <c r="I27" s="56"/>
      <c r="J27" s="200">
        <f t="shared" si="0"/>
        <v>1</v>
      </c>
      <c r="K27" s="52">
        <f t="shared" si="3"/>
        <v>2823.61</v>
      </c>
      <c r="L27" s="52">
        <f t="shared" si="4"/>
        <v>2823.61</v>
      </c>
      <c r="M27" s="252" t="s">
        <v>113</v>
      </c>
      <c r="N27" s="30">
        <v>0.45</v>
      </c>
      <c r="O27" s="68"/>
      <c r="P27" s="1"/>
      <c r="Q27" s="29"/>
      <c r="R27" s="54">
        <f t="shared" si="9"/>
        <v>0</v>
      </c>
      <c r="S27" s="77">
        <f t="shared" si="5"/>
        <v>2823.61</v>
      </c>
      <c r="T27" s="77">
        <f t="shared" si="6"/>
        <v>2823.61</v>
      </c>
      <c r="U27" s="55">
        <f t="shared" si="7"/>
        <v>0</v>
      </c>
      <c r="V27" s="55">
        <f t="shared" si="8"/>
        <v>1</v>
      </c>
      <c r="W27" s="42"/>
      <c r="X27" s="67"/>
      <c r="Y27" s="173" t="s">
        <v>137</v>
      </c>
      <c r="Z27" s="185">
        <v>10000</v>
      </c>
      <c r="AA27" s="173"/>
      <c r="AB27" s="173"/>
    </row>
    <row r="28" spans="1:28">
      <c r="A28" s="167"/>
      <c r="B28" s="2" t="s">
        <v>683</v>
      </c>
      <c r="C28" s="255" t="s">
        <v>147</v>
      </c>
      <c r="D28" s="250">
        <v>6000</v>
      </c>
      <c r="E28" s="165">
        <v>6</v>
      </c>
      <c r="F28" s="22">
        <v>630.89</v>
      </c>
      <c r="G28" s="23">
        <f t="shared" si="1"/>
        <v>895.86</v>
      </c>
      <c r="H28" s="24">
        <f t="shared" si="2"/>
        <v>5375.16</v>
      </c>
      <c r="I28" s="56"/>
      <c r="J28" s="201">
        <f t="shared" si="0"/>
        <v>6</v>
      </c>
      <c r="K28" s="23">
        <f t="shared" si="3"/>
        <v>492.72</v>
      </c>
      <c r="L28" s="23">
        <f t="shared" si="4"/>
        <v>2956.32</v>
      </c>
      <c r="M28" s="22" t="s">
        <v>113</v>
      </c>
      <c r="N28" s="26">
        <v>0.45</v>
      </c>
      <c r="O28" s="68"/>
      <c r="P28" s="3"/>
      <c r="Q28" s="27"/>
      <c r="R28" s="28">
        <f t="shared" si="9"/>
        <v>0</v>
      </c>
      <c r="S28" s="28">
        <f t="shared" si="5"/>
        <v>492.72</v>
      </c>
      <c r="T28" s="28">
        <f t="shared" si="6"/>
        <v>2956.32</v>
      </c>
      <c r="U28" s="43">
        <f t="shared" si="7"/>
        <v>0</v>
      </c>
      <c r="V28" s="43">
        <f t="shared" si="8"/>
        <v>1</v>
      </c>
      <c r="W28" s="41"/>
      <c r="X28" s="67"/>
      <c r="Y28" s="173" t="s">
        <v>139</v>
      </c>
      <c r="Z28" s="173" t="s">
        <v>140</v>
      </c>
      <c r="AA28" s="173"/>
      <c r="AB28" s="173"/>
    </row>
    <row r="29" spans="1:28">
      <c r="A29" s="167"/>
      <c r="B29" s="1" t="s">
        <v>684</v>
      </c>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685</v>
      </c>
      <c r="C30" s="255" t="s">
        <v>145</v>
      </c>
      <c r="D30" s="250">
        <v>6000</v>
      </c>
      <c r="E30" s="165">
        <v>1</v>
      </c>
      <c r="F30" s="22">
        <v>4569.42</v>
      </c>
      <c r="G30" s="23">
        <f>ROUND(IF($F$17="USD $", F30*$E$15,F30*$D$15),2)</f>
        <v>6488.58</v>
      </c>
      <c r="H30" s="24">
        <f>ROUND(IF($H$17=$G$17,E30*G30,E30*F30),2)</f>
        <v>6488.58</v>
      </c>
      <c r="I30" s="56"/>
      <c r="J30" s="201">
        <f t="shared" si="0"/>
        <v>1</v>
      </c>
      <c r="K30" s="23">
        <f>IFERROR(IF(M30="OEM DISC %",ROUND(IF($K$17=$F$17,F30*(1-N30),G30*(1-N30)),2),IF(M30="MARKUP %",ROUND(R30/J30*(1+N30),2))),0)</f>
        <v>3568.72</v>
      </c>
      <c r="L30" s="23">
        <f t="shared" si="4"/>
        <v>3568.72</v>
      </c>
      <c r="M30" s="22" t="s">
        <v>113</v>
      </c>
      <c r="N30" s="26">
        <v>0.45</v>
      </c>
      <c r="O30" s="68"/>
      <c r="P30" s="3"/>
      <c r="Q30" s="27"/>
      <c r="R30" s="28">
        <f t="shared" si="9"/>
        <v>0</v>
      </c>
      <c r="S30" s="28">
        <f t="shared" si="5"/>
        <v>3568.72</v>
      </c>
      <c r="T30" s="28">
        <f t="shared" si="6"/>
        <v>3568.72</v>
      </c>
      <c r="U30" s="43">
        <f t="shared" si="7"/>
        <v>0</v>
      </c>
      <c r="V30" s="43">
        <f t="shared" si="8"/>
        <v>1</v>
      </c>
      <c r="W30" s="41"/>
      <c r="X30" s="67"/>
      <c r="Y30" s="173"/>
      <c r="Z30" s="173"/>
      <c r="AA30" s="173"/>
      <c r="AB30" s="173"/>
    </row>
    <row r="31" spans="1:28">
      <c r="A31" s="167"/>
      <c r="B31" s="1" t="s">
        <v>686</v>
      </c>
      <c r="C31" s="258" t="s">
        <v>333</v>
      </c>
      <c r="D31" s="249">
        <v>10000</v>
      </c>
      <c r="E31" s="166">
        <v>1</v>
      </c>
      <c r="F31" s="29">
        <v>1729.7</v>
      </c>
      <c r="G31" s="52">
        <f>ROUND(IF($F$17="USD $", F31*$E$15,F31*$D$15),2)</f>
        <v>2456.17</v>
      </c>
      <c r="H31" s="53">
        <f>ROUND(IF($H$17=$G$17,E31*G31,E31*F31),2)</f>
        <v>2456.17</v>
      </c>
      <c r="I31" s="56"/>
      <c r="J31" s="200">
        <f t="shared" si="0"/>
        <v>1</v>
      </c>
      <c r="K31" s="52">
        <f>IFERROR(IF(M31="OEM DISC %",ROUND(IF($K$17=$F$17,F31*(1-N31),G31*(1-N31)),2),IF(M31="MARKUP %",ROUND(R31/J31*(1+N31),2))),0)</f>
        <v>1350.89</v>
      </c>
      <c r="L31" s="52">
        <f t="shared" si="4"/>
        <v>1350.89</v>
      </c>
      <c r="M31" s="252" t="s">
        <v>113</v>
      </c>
      <c r="N31" s="30">
        <v>0.45</v>
      </c>
      <c r="O31" s="68"/>
      <c r="P31" s="1"/>
      <c r="Q31" s="29"/>
      <c r="R31" s="54">
        <f>ROUND(IF($R$17=$Q$17,Q31,IF($R$17="USD $",Q31*$D$15,Q31*$E$15))*E31,2)</f>
        <v>0</v>
      </c>
      <c r="S31" s="77">
        <f t="shared" si="5"/>
        <v>1350.89</v>
      </c>
      <c r="T31" s="77">
        <f t="shared" si="6"/>
        <v>1350.89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687</v>
      </c>
      <c r="C33" s="258" t="s">
        <v>688</v>
      </c>
      <c r="D33" s="249">
        <v>5000</v>
      </c>
      <c r="E33" s="166">
        <v>2</v>
      </c>
      <c r="F33" s="29">
        <v>6461.27</v>
      </c>
      <c r="G33" s="52">
        <f t="shared" si="1"/>
        <v>9175</v>
      </c>
      <c r="H33" s="53">
        <f t="shared" si="2"/>
        <v>18350</v>
      </c>
      <c r="I33" s="56"/>
      <c r="J33" s="200">
        <f t="shared" si="0"/>
        <v>2</v>
      </c>
      <c r="K33" s="52">
        <f t="shared" si="3"/>
        <v>5046.25</v>
      </c>
      <c r="L33" s="52">
        <f t="shared" si="4"/>
        <v>10092.5</v>
      </c>
      <c r="M33" s="252" t="s">
        <v>113</v>
      </c>
      <c r="N33" s="30">
        <v>0.45</v>
      </c>
      <c r="O33" s="68"/>
      <c r="P33" s="1"/>
      <c r="Q33" s="29"/>
      <c r="R33" s="54">
        <f t="shared" si="9"/>
        <v>0</v>
      </c>
      <c r="S33" s="77">
        <f t="shared" si="5"/>
        <v>5046.25</v>
      </c>
      <c r="T33" s="77">
        <f t="shared" si="6"/>
        <v>10092.5</v>
      </c>
      <c r="U33" s="55">
        <f t="shared" si="7"/>
        <v>0</v>
      </c>
      <c r="V33" s="55">
        <f t="shared" si="8"/>
        <v>1</v>
      </c>
      <c r="W33" s="42"/>
      <c r="X33" s="67"/>
      <c r="Y33" s="173"/>
      <c r="Z33" s="173"/>
      <c r="AA33" s="173"/>
      <c r="AB33" s="173"/>
    </row>
    <row r="34" spans="1:28">
      <c r="A34" s="167"/>
      <c r="B34" s="2" t="s">
        <v>689</v>
      </c>
      <c r="C34" s="255" t="s">
        <v>690</v>
      </c>
      <c r="D34" s="250">
        <v>5000</v>
      </c>
      <c r="E34" s="165">
        <v>196</v>
      </c>
      <c r="F34" s="22">
        <v>77.77</v>
      </c>
      <c r="G34" s="23">
        <f t="shared" si="1"/>
        <v>110.43</v>
      </c>
      <c r="H34" s="24">
        <f t="shared" si="2"/>
        <v>21644.28</v>
      </c>
      <c r="I34" s="56"/>
      <c r="J34" s="201">
        <f t="shared" si="0"/>
        <v>196</v>
      </c>
      <c r="K34" s="23">
        <f t="shared" si="3"/>
        <v>60.74</v>
      </c>
      <c r="L34" s="23">
        <f t="shared" si="4"/>
        <v>11905.04</v>
      </c>
      <c r="M34" s="22" t="s">
        <v>113</v>
      </c>
      <c r="N34" s="26">
        <v>0.45</v>
      </c>
      <c r="O34" s="68"/>
      <c r="P34" s="3"/>
      <c r="Q34" s="27"/>
      <c r="R34" s="28">
        <f t="shared" si="9"/>
        <v>0</v>
      </c>
      <c r="S34" s="28">
        <f t="shared" si="5"/>
        <v>60.74</v>
      </c>
      <c r="T34" s="28">
        <f t="shared" si="6"/>
        <v>11905.04</v>
      </c>
      <c r="U34" s="43">
        <f t="shared" si="7"/>
        <v>0</v>
      </c>
      <c r="V34" s="43">
        <f t="shared" si="8"/>
        <v>1</v>
      </c>
      <c r="W34" s="41"/>
      <c r="X34" s="67"/>
      <c r="Y34" s="173"/>
      <c r="Z34" s="173"/>
      <c r="AA34" s="173"/>
      <c r="AB34" s="173"/>
    </row>
    <row r="35" spans="1:28">
      <c r="A35" s="167"/>
      <c r="B35" s="1" t="s">
        <v>691</v>
      </c>
      <c r="C35" s="258" t="s">
        <v>692</v>
      </c>
      <c r="D35" s="249">
        <v>5000</v>
      </c>
      <c r="E35" s="166">
        <v>28</v>
      </c>
      <c r="F35" s="29">
        <v>138.24</v>
      </c>
      <c r="G35" s="52">
        <f t="shared" si="1"/>
        <v>196.3</v>
      </c>
      <c r="H35" s="53">
        <f t="shared" si="2"/>
        <v>5496.4</v>
      </c>
      <c r="I35" s="56"/>
      <c r="J35" s="200">
        <f t="shared" si="0"/>
        <v>28</v>
      </c>
      <c r="K35" s="52">
        <f t="shared" si="3"/>
        <v>107.97</v>
      </c>
      <c r="L35" s="52">
        <f t="shared" si="4"/>
        <v>3023.16</v>
      </c>
      <c r="M35" s="252" t="s">
        <v>113</v>
      </c>
      <c r="N35" s="30">
        <v>0.45</v>
      </c>
      <c r="O35" s="68"/>
      <c r="P35" s="1"/>
      <c r="Q35" s="29"/>
      <c r="R35" s="54">
        <f t="shared" si="9"/>
        <v>0</v>
      </c>
      <c r="S35" s="77">
        <f t="shared" si="5"/>
        <v>107.97</v>
      </c>
      <c r="T35" s="77">
        <f t="shared" si="6"/>
        <v>3023.16</v>
      </c>
      <c r="U35" s="55">
        <f t="shared" si="7"/>
        <v>0</v>
      </c>
      <c r="V35" s="55">
        <f t="shared" si="8"/>
        <v>1</v>
      </c>
      <c r="W35" s="42"/>
      <c r="X35" s="67"/>
      <c r="Y35" s="173"/>
      <c r="Z35" s="173"/>
      <c r="AA35" s="173"/>
      <c r="AB35" s="173"/>
    </row>
    <row r="36" spans="1:28">
      <c r="A36" s="167"/>
      <c r="B36" s="2" t="s">
        <v>693</v>
      </c>
      <c r="C36" s="255" t="s">
        <v>242</v>
      </c>
      <c r="D36" s="250">
        <v>5000</v>
      </c>
      <c r="E36" s="165">
        <v>8</v>
      </c>
      <c r="F36" s="22">
        <v>329.75</v>
      </c>
      <c r="G36" s="23">
        <f t="shared" si="1"/>
        <v>468.25</v>
      </c>
      <c r="H36" s="24">
        <f t="shared" si="2"/>
        <v>3746</v>
      </c>
      <c r="I36" s="56"/>
      <c r="J36" s="201">
        <f t="shared" si="0"/>
        <v>8</v>
      </c>
      <c r="K36" s="23">
        <f t="shared" si="3"/>
        <v>257.54000000000002</v>
      </c>
      <c r="L36" s="23">
        <f t="shared" si="4"/>
        <v>2060.3200000000002</v>
      </c>
      <c r="M36" s="22" t="s">
        <v>113</v>
      </c>
      <c r="N36" s="26">
        <v>0.45</v>
      </c>
      <c r="O36" s="68"/>
      <c r="P36" s="3"/>
      <c r="Q36" s="27"/>
      <c r="R36" s="28">
        <f t="shared" si="9"/>
        <v>0</v>
      </c>
      <c r="S36" s="28">
        <f t="shared" si="5"/>
        <v>257.54000000000002</v>
      </c>
      <c r="T36" s="28">
        <f t="shared" si="6"/>
        <v>2060.3200000000002</v>
      </c>
      <c r="U36" s="43">
        <f t="shared" si="7"/>
        <v>0</v>
      </c>
      <c r="V36" s="43">
        <f t="shared" si="8"/>
        <v>1</v>
      </c>
      <c r="W36" s="41"/>
      <c r="X36" s="67"/>
      <c r="Y36" s="173"/>
      <c r="Z36" s="173"/>
      <c r="AA36" s="173"/>
      <c r="AB36" s="173"/>
    </row>
    <row r="37" spans="1:28">
      <c r="A37" s="167"/>
      <c r="B37" s="1" t="s">
        <v>694</v>
      </c>
      <c r="C37" s="258" t="s">
        <v>695</v>
      </c>
      <c r="D37" s="249">
        <v>5000</v>
      </c>
      <c r="E37" s="166">
        <v>32</v>
      </c>
      <c r="F37" s="29">
        <v>622.29999999999995</v>
      </c>
      <c r="G37" s="52">
        <f t="shared" si="1"/>
        <v>883.67</v>
      </c>
      <c r="H37" s="53">
        <f t="shared" si="2"/>
        <v>28277.439999999999</v>
      </c>
      <c r="I37" s="56"/>
      <c r="J37" s="200">
        <f t="shared" si="0"/>
        <v>32</v>
      </c>
      <c r="K37" s="52">
        <f t="shared" si="3"/>
        <v>486.02</v>
      </c>
      <c r="L37" s="52">
        <f t="shared" si="4"/>
        <v>15552.64</v>
      </c>
      <c r="M37" s="252" t="s">
        <v>113</v>
      </c>
      <c r="N37" s="30">
        <v>0.45</v>
      </c>
      <c r="O37" s="68"/>
      <c r="P37" s="1"/>
      <c r="Q37" s="29"/>
      <c r="R37" s="54">
        <f t="shared" si="9"/>
        <v>0</v>
      </c>
      <c r="S37" s="77">
        <f t="shared" si="5"/>
        <v>486.02</v>
      </c>
      <c r="T37" s="77">
        <f t="shared" si="6"/>
        <v>15552.64</v>
      </c>
      <c r="U37" s="55">
        <f t="shared" si="7"/>
        <v>0</v>
      </c>
      <c r="V37" s="55">
        <f t="shared" si="8"/>
        <v>1</v>
      </c>
      <c r="W37" s="42"/>
      <c r="X37" s="67"/>
      <c r="Y37" s="173"/>
      <c r="Z37" s="173"/>
      <c r="AA37" s="173"/>
      <c r="AB37" s="173"/>
    </row>
    <row r="38" spans="1:28">
      <c r="A38" s="167"/>
      <c r="B38" s="2" t="s">
        <v>696</v>
      </c>
      <c r="C38" s="255" t="s">
        <v>697</v>
      </c>
      <c r="D38" s="250">
        <v>5000</v>
      </c>
      <c r="E38" s="165">
        <v>128</v>
      </c>
      <c r="F38" s="22">
        <v>9.64</v>
      </c>
      <c r="G38" s="23">
        <f t="shared" si="1"/>
        <v>13.69</v>
      </c>
      <c r="H38" s="24">
        <f t="shared" si="2"/>
        <v>1752.32</v>
      </c>
      <c r="I38" s="56"/>
      <c r="J38" s="201">
        <f t="shared" si="0"/>
        <v>128</v>
      </c>
      <c r="K38" s="23">
        <f t="shared" si="3"/>
        <v>7.53</v>
      </c>
      <c r="L38" s="23">
        <f t="shared" si="4"/>
        <v>963.84</v>
      </c>
      <c r="M38" s="22" t="s">
        <v>113</v>
      </c>
      <c r="N38" s="26">
        <v>0.45</v>
      </c>
      <c r="O38" s="68"/>
      <c r="P38" s="3"/>
      <c r="Q38" s="27"/>
      <c r="R38" s="28">
        <f t="shared" si="9"/>
        <v>0</v>
      </c>
      <c r="S38" s="28">
        <f t="shared" si="5"/>
        <v>7.53</v>
      </c>
      <c r="T38" s="28">
        <f t="shared" si="6"/>
        <v>963.84</v>
      </c>
      <c r="U38" s="43">
        <f t="shared" si="7"/>
        <v>0</v>
      </c>
      <c r="V38" s="43">
        <f t="shared" si="8"/>
        <v>1</v>
      </c>
      <c r="W38" s="42"/>
      <c r="X38" s="67"/>
      <c r="Y38" s="173"/>
      <c r="Z38" s="173"/>
      <c r="AA38" s="173"/>
      <c r="AB38" s="173"/>
    </row>
    <row r="39" spans="1:28">
      <c r="A39" s="167"/>
      <c r="B39" s="1" t="s">
        <v>698</v>
      </c>
      <c r="C39" s="258" t="s">
        <v>699</v>
      </c>
      <c r="D39" s="249">
        <v>5000</v>
      </c>
      <c r="E39" s="166">
        <v>128</v>
      </c>
      <c r="F39" s="29">
        <v>4.1100000000000003</v>
      </c>
      <c r="G39" s="52">
        <f t="shared" si="1"/>
        <v>5.84</v>
      </c>
      <c r="H39" s="53">
        <f t="shared" si="2"/>
        <v>747.52</v>
      </c>
      <c r="I39" s="56"/>
      <c r="J39" s="200">
        <f t="shared" si="0"/>
        <v>128</v>
      </c>
      <c r="K39" s="52">
        <f t="shared" si="3"/>
        <v>3.21</v>
      </c>
      <c r="L39" s="52">
        <f t="shared" si="4"/>
        <v>410.88</v>
      </c>
      <c r="M39" s="252" t="s">
        <v>113</v>
      </c>
      <c r="N39" s="30">
        <v>0.45</v>
      </c>
      <c r="O39" s="68"/>
      <c r="P39" s="1"/>
      <c r="Q39" s="29"/>
      <c r="R39" s="54">
        <f t="shared" si="9"/>
        <v>0</v>
      </c>
      <c r="S39" s="77">
        <f t="shared" si="5"/>
        <v>3.21</v>
      </c>
      <c r="T39" s="77">
        <f t="shared" si="6"/>
        <v>410.88</v>
      </c>
      <c r="U39" s="55">
        <f t="shared" si="7"/>
        <v>0</v>
      </c>
      <c r="V39" s="55">
        <f t="shared" si="8"/>
        <v>1</v>
      </c>
      <c r="W39" s="42"/>
      <c r="X39" s="67"/>
      <c r="Y39" s="173"/>
      <c r="Z39" s="173"/>
      <c r="AA39" s="173"/>
      <c r="AB39" s="173"/>
    </row>
    <row r="40" spans="1:28">
      <c r="A40" s="167"/>
      <c r="B40" s="2" t="s">
        <v>700</v>
      </c>
      <c r="C40" s="255" t="s">
        <v>701</v>
      </c>
      <c r="D40" s="250">
        <v>5000</v>
      </c>
      <c r="E40" s="165">
        <v>4</v>
      </c>
      <c r="F40" s="22">
        <v>2516.91</v>
      </c>
      <c r="G40" s="23">
        <f t="shared" si="1"/>
        <v>3574.01</v>
      </c>
      <c r="H40" s="24">
        <f t="shared" si="2"/>
        <v>14296.04</v>
      </c>
      <c r="I40" s="56"/>
      <c r="J40" s="201">
        <f t="shared" si="0"/>
        <v>4</v>
      </c>
      <c r="K40" s="23">
        <f t="shared" si="3"/>
        <v>1965.71</v>
      </c>
      <c r="L40" s="23">
        <f t="shared" si="4"/>
        <v>7862.84</v>
      </c>
      <c r="M40" s="22" t="s">
        <v>113</v>
      </c>
      <c r="N40" s="26">
        <v>0.45</v>
      </c>
      <c r="O40" s="68"/>
      <c r="P40" s="3"/>
      <c r="Q40" s="27"/>
      <c r="R40" s="28">
        <f t="shared" si="9"/>
        <v>0</v>
      </c>
      <c r="S40" s="28">
        <f t="shared" si="5"/>
        <v>1965.71</v>
      </c>
      <c r="T40" s="28">
        <f t="shared" si="6"/>
        <v>7862.84</v>
      </c>
      <c r="U40" s="43">
        <f t="shared" si="7"/>
        <v>0</v>
      </c>
      <c r="V40" s="43">
        <f t="shared" si="8"/>
        <v>1</v>
      </c>
      <c r="W40" s="42"/>
      <c r="X40" s="67"/>
      <c r="Y40" s="173"/>
      <c r="Z40" s="173"/>
      <c r="AA40" s="173"/>
      <c r="AB40" s="173"/>
    </row>
    <row r="41" spans="1:28">
      <c r="A41" s="167"/>
      <c r="B41" s="1" t="s">
        <v>702</v>
      </c>
      <c r="C41" s="256" t="s">
        <v>703</v>
      </c>
      <c r="D41" s="249">
        <v>5000</v>
      </c>
      <c r="E41" s="166">
        <v>4</v>
      </c>
      <c r="F41" s="29">
        <v>627.63</v>
      </c>
      <c r="G41" s="52">
        <f t="shared" si="1"/>
        <v>891.23</v>
      </c>
      <c r="H41" s="53">
        <f t="shared" si="2"/>
        <v>3564.92</v>
      </c>
      <c r="I41" s="56"/>
      <c r="J41" s="200">
        <f t="shared" si="0"/>
        <v>4</v>
      </c>
      <c r="K41" s="52">
        <f t="shared" si="3"/>
        <v>490.18</v>
      </c>
      <c r="L41" s="52">
        <f t="shared" si="4"/>
        <v>1960.72</v>
      </c>
      <c r="M41" s="252" t="s">
        <v>113</v>
      </c>
      <c r="N41" s="30">
        <v>0.45</v>
      </c>
      <c r="O41" s="68"/>
      <c r="P41" s="1"/>
      <c r="Q41" s="29"/>
      <c r="R41" s="54">
        <f t="shared" si="9"/>
        <v>0</v>
      </c>
      <c r="S41" s="77">
        <f t="shared" si="5"/>
        <v>490.18</v>
      </c>
      <c r="T41" s="77">
        <f t="shared" si="6"/>
        <v>1960.72</v>
      </c>
      <c r="U41" s="55">
        <f t="shared" si="7"/>
        <v>0</v>
      </c>
      <c r="V41" s="55">
        <f t="shared" si="8"/>
        <v>1</v>
      </c>
      <c r="W41" s="42"/>
      <c r="X41" s="67"/>
      <c r="Y41" s="173"/>
      <c r="Z41" s="173"/>
      <c r="AA41" s="173"/>
      <c r="AB41" s="173"/>
    </row>
    <row r="42" spans="1:28">
      <c r="A42" s="167"/>
      <c r="B42" s="2" t="s">
        <v>704</v>
      </c>
      <c r="C42" s="20" t="s">
        <v>697</v>
      </c>
      <c r="D42" s="250">
        <v>5000</v>
      </c>
      <c r="E42" s="165">
        <v>104</v>
      </c>
      <c r="F42" s="22">
        <v>3.94</v>
      </c>
      <c r="G42" s="23">
        <f t="shared" si="1"/>
        <v>5.59</v>
      </c>
      <c r="H42" s="24">
        <f t="shared" si="2"/>
        <v>581.36</v>
      </c>
      <c r="I42" s="56"/>
      <c r="J42" s="201">
        <f t="shared" si="0"/>
        <v>104</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652</v>
      </c>
      <c r="F49" s="190">
        <f>SUM(F18:F48)</f>
        <v>30080.46</v>
      </c>
      <c r="G49" s="191">
        <f>SUM(G18:G48)</f>
        <v>42714.26</v>
      </c>
      <c r="H49" s="192">
        <f>SUM(H18:H48)</f>
        <v>130325.82999999999</v>
      </c>
      <c r="I49" s="193"/>
      <c r="J49" s="194">
        <f>SUM(J18:J48)</f>
        <v>652</v>
      </c>
      <c r="K49" s="191">
        <f>SUM(K18:K48)</f>
        <v>23489.77</v>
      </c>
      <c r="L49" s="192">
        <f>SUM(L18:L48)</f>
        <v>71360.159999999989</v>
      </c>
      <c r="M49" s="192"/>
      <c r="N49" s="192"/>
      <c r="O49" s="195"/>
      <c r="P49" s="188"/>
      <c r="Q49" s="191">
        <f>SUM(Q18:Q48)</f>
        <v>0</v>
      </c>
      <c r="R49" s="191">
        <f>SUM(R18:R48)</f>
        <v>0</v>
      </c>
      <c r="S49" s="192">
        <f>SUM(S18:S48)</f>
        <v>23489.77</v>
      </c>
      <c r="T49" s="192">
        <f>SUM(T18:T48)</f>
        <v>71360.159999999989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28" priority="3" stopIfTrue="1">
      <formula>$U$9&gt;100%</formula>
    </cfRule>
    <cfRule type="expression" dxfId="327" priority="4">
      <formula>$U$9&lt;50%</formula>
    </cfRule>
  </conditionalFormatting>
  <conditionalFormatting sqref="V9:V10">
    <cfRule type="expression" dxfId="326" priority="1">
      <formula>$V$9&lt;50%</formula>
    </cfRule>
    <cfRule type="expression" dxfId="325" priority="2">
      <formula>$V$9&gt;50%</formula>
    </cfRule>
  </conditionalFormatting>
  <dataValidations count="5">
    <dataValidation type="list" allowBlank="1" showInputMessage="1" showErrorMessage="1" sqref="M18:M48" xr:uid="{10BF863F-9138-4F93-B4D1-50B748D59B4B}">
      <formula1>$Y$31:$Y$32</formula1>
    </dataValidation>
    <dataValidation type="list" showInputMessage="1" showErrorMessage="1" sqref="D18:D48" xr:uid="{797C47DE-B870-435A-9478-06C97A7183AC}">
      <formula1>$Z$18:$Z$29</formula1>
    </dataValidation>
    <dataValidation type="list" allowBlank="1" showInputMessage="1" showErrorMessage="1" sqref="I13" xr:uid="{E80494E1-E2CF-443C-ABC8-E1BDD12969E2}">
      <formula1>$K$9:$K$9</formula1>
    </dataValidation>
    <dataValidation type="list" allowBlank="1" showInputMessage="1" showErrorMessage="1" sqref="H13" xr:uid="{B1404DCD-1D60-4E1B-B369-B73DA6CE1D84}">
      <formula1>$Y$13:$Y$14</formula1>
    </dataValidation>
    <dataValidation type="list" allowBlank="1" showInputMessage="1" showErrorMessage="1" sqref="F17 K17 Q17 Q14" xr:uid="{377C2857-43E0-4B2B-92AD-E3C590A46F08}">
      <formula1>$Y$11:$Y$12</formula1>
    </dataValidation>
  </dataValidations>
  <printOptions verticalCentered="1"/>
  <pageMargins left="0.2" right="0.2" top="0.25" bottom="0.25" header="0.05" footer="0.05"/>
  <pageSetup scale="39" orientation="landscape"/>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8913-1F88-4E3F-8230-6FEB263E1D2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707</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38" t="s">
        <v>709</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38">
        <v>613319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418"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24" priority="3" stopIfTrue="1">
      <formula>$U$9&gt;100%</formula>
    </cfRule>
    <cfRule type="expression" dxfId="323" priority="4">
      <formula>$U$9&lt;50%</formula>
    </cfRule>
  </conditionalFormatting>
  <conditionalFormatting sqref="V9:V10">
    <cfRule type="expression" dxfId="322" priority="1">
      <formula>$V$9&lt;50%</formula>
    </cfRule>
    <cfRule type="expression" dxfId="321" priority="2">
      <formula>$V$9&gt;50%</formula>
    </cfRule>
  </conditionalFormatting>
  <dataValidations count="5">
    <dataValidation type="list" allowBlank="1" showInputMessage="1" showErrorMessage="1" sqref="F17 K17 Q17 Q14" xr:uid="{07C38A99-57BF-4D39-B1FE-766C2F17648C}">
      <formula1>$Y$11:$Y$12</formula1>
    </dataValidation>
    <dataValidation type="list" allowBlank="1" showInputMessage="1" showErrorMessage="1" sqref="H13" xr:uid="{5F244ED1-490D-4929-9DD7-47CC37E76DA0}">
      <formula1>$Y$13:$Y$14</formula1>
    </dataValidation>
    <dataValidation type="list" allowBlank="1" showInputMessage="1" showErrorMessage="1" sqref="I13" xr:uid="{8790EED1-F24E-45EE-8D79-1DCB825591FE}">
      <formula1>$K$9:$K$9</formula1>
    </dataValidation>
    <dataValidation type="list" showInputMessage="1" showErrorMessage="1" sqref="D18:D48" xr:uid="{C8571EE5-6FA8-4810-892D-EBA7724E26B1}">
      <formula1>$Z$18:$Z$29</formula1>
    </dataValidation>
    <dataValidation type="list" allowBlank="1" showInputMessage="1" showErrorMessage="1" sqref="M18:M48" xr:uid="{67285B26-6EE3-460F-BFFB-3A8DB24B1094}">
      <formula1>$Y$31:$Y$32</formula1>
    </dataValidation>
  </dataValidations>
  <printOptions verticalCentered="1"/>
  <pageMargins left="0.2" right="0.2" top="0.25" bottom="0.25" header="0.05" footer="0.05"/>
  <pageSetup scale="39"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1103-7720-4A59-9E4D-BA71DD5ECEF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716</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717</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20" priority="3" stopIfTrue="1">
      <formula>$U$9&gt;100%</formula>
    </cfRule>
    <cfRule type="expression" dxfId="319" priority="4">
      <formula>$U$9&lt;50%</formula>
    </cfRule>
  </conditionalFormatting>
  <conditionalFormatting sqref="V9:V10">
    <cfRule type="expression" dxfId="318" priority="1">
      <formula>$V$9&lt;50%</formula>
    </cfRule>
    <cfRule type="expression" dxfId="317" priority="2">
      <formula>$V$9&gt;50%</formula>
    </cfRule>
  </conditionalFormatting>
  <dataValidations count="5">
    <dataValidation type="list" allowBlank="1" showInputMessage="1" showErrorMessage="1" sqref="M18:M48" xr:uid="{653E75F8-5C5A-4C2E-9FD5-607F52ABD505}">
      <formula1>$Y$31:$Y$32</formula1>
    </dataValidation>
    <dataValidation type="list" showInputMessage="1" showErrorMessage="1" sqref="D18:D48" xr:uid="{39181DCE-F017-403E-94C7-E8A59FB9CBDD}">
      <formula1>$Z$18:$Z$29</formula1>
    </dataValidation>
    <dataValidation type="list" allowBlank="1" showInputMessage="1" showErrorMessage="1" sqref="I13" xr:uid="{253733ED-A966-4FF4-A327-B6E46A42763F}">
      <formula1>$K$9:$K$9</formula1>
    </dataValidation>
    <dataValidation type="list" allowBlank="1" showInputMessage="1" showErrorMessage="1" sqref="H13" xr:uid="{3E0D788D-8780-449F-874F-B03BAB093012}">
      <formula1>$Y$13:$Y$14</formula1>
    </dataValidation>
    <dataValidation type="list" allowBlank="1" showInputMessage="1" showErrorMessage="1" sqref="F17 K17 Q17 Q14" xr:uid="{AD1C26C6-EADB-43FA-9090-A472C3285D97}">
      <formula1>$Y$11:$Y$12</formula1>
    </dataValidation>
  </dataValidations>
  <printOptions verticalCentered="1"/>
  <pageMargins left="0.2" right="0.2" top="0.25" bottom="0.25" header="0.05" footer="0.05"/>
  <pageSetup scale="39" orientation="landscape"/>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7BA0-2879-481A-8054-7B300CECE0C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718</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719</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16" priority="3" stopIfTrue="1">
      <formula>$U$9&gt;100%</formula>
    </cfRule>
    <cfRule type="expression" dxfId="315" priority="4">
      <formula>$U$9&lt;50%</formula>
    </cfRule>
  </conditionalFormatting>
  <conditionalFormatting sqref="V9:V10">
    <cfRule type="expression" dxfId="314" priority="1">
      <formula>$V$9&lt;50%</formula>
    </cfRule>
    <cfRule type="expression" dxfId="313" priority="2">
      <formula>$V$9&gt;50%</formula>
    </cfRule>
  </conditionalFormatting>
  <dataValidations count="5">
    <dataValidation type="list" allowBlank="1" showInputMessage="1" showErrorMessage="1" sqref="F17 K17 Q17 Q14" xr:uid="{12BA568B-CCFD-43D3-91E9-326543E9B6F4}">
      <formula1>$Y$11:$Y$12</formula1>
    </dataValidation>
    <dataValidation type="list" allowBlank="1" showInputMessage="1" showErrorMessage="1" sqref="H13" xr:uid="{DA5AA712-92E6-4C0E-A7A7-BA4C34AAC59F}">
      <formula1>$Y$13:$Y$14</formula1>
    </dataValidation>
    <dataValidation type="list" allowBlank="1" showInputMessage="1" showErrorMessage="1" sqref="I13" xr:uid="{C8DC14DC-8EA7-4437-96E8-056B838294F2}">
      <formula1>$K$9:$K$9</formula1>
    </dataValidation>
    <dataValidation type="list" showInputMessage="1" showErrorMessage="1" sqref="D18:D48" xr:uid="{F4F820C7-683A-4F40-B689-D7DEC9BF6C93}">
      <formula1>$Z$18:$Z$29</formula1>
    </dataValidation>
    <dataValidation type="list" allowBlank="1" showInputMessage="1" showErrorMessage="1" sqref="M18:M48" xr:uid="{F42AACD4-E26B-4612-AD9D-13D2BE9158E5}">
      <formula1>$Y$31:$Y$32</formula1>
    </dataValidation>
  </dataValidations>
  <printOptions verticalCentered="1"/>
  <pageMargins left="0.2" right="0.2" top="0.25" bottom="0.25" header="0.05" footer="0.05"/>
  <pageSetup scale="39" orientation="landscape"/>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5721-0A53-4CBE-B284-10F75102D8E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720</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721</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613342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ROUND(IF($H$17=$G$17,E33*G33,E33*F33),2)</f>
        <v>66328.2</v>
      </c>
      <c r="I33" s="56"/>
      <c r="J33" s="200">
        <f>E33</f>
        <v>4</v>
      </c>
      <c r="K33" s="52">
        <f t="shared" si="3"/>
        <v>9120.1299999999992</v>
      </c>
      <c r="L33" s="52">
        <f t="shared" si="4"/>
        <v>36480.519999999997</v>
      </c>
      <c r="M33" s="252" t="s">
        <v>113</v>
      </c>
      <c r="N33" s="30">
        <v>0.45</v>
      </c>
      <c r="O33" s="68"/>
      <c r="P33" s="1"/>
      <c r="Q33" s="29"/>
      <c r="R33" s="54">
        <f>ROUND(IF($R$17=$Q$17,Q33,IF($R$17="USD $",Q33*$D$15,Q33*$E$15))*E33,2)</f>
        <v>0</v>
      </c>
      <c r="S33" s="77">
        <f>IFERROR(ROUND(T33/E33,2),0)</f>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ROUND(IF($H$17=$G$17,E35*G35,E35*F35),2)</f>
        <v>0</v>
      </c>
      <c r="I35" s="56"/>
      <c r="J35" s="200">
        <f>E35</f>
        <v>0</v>
      </c>
      <c r="K35" s="52">
        <f t="shared" si="3"/>
        <v>0</v>
      </c>
      <c r="L35" s="52">
        <f t="shared" si="4"/>
        <v>0</v>
      </c>
      <c r="M35" s="252" t="s">
        <v>113</v>
      </c>
      <c r="N35" s="30">
        <v>0.45</v>
      </c>
      <c r="O35" s="68"/>
      <c r="P35" s="1"/>
      <c r="Q35" s="29"/>
      <c r="R35" s="54">
        <f>ROUND(IF($R$17=$Q$17,Q35,IF($R$17="USD $",Q35*$D$15,Q35*$E$15))*E35,2)</f>
        <v>0</v>
      </c>
      <c r="S35" s="77">
        <f>IFERROR(ROUND(T35/E35,2),0)</f>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12" priority="3" stopIfTrue="1">
      <formula>$U$9&gt;100%</formula>
    </cfRule>
    <cfRule type="expression" dxfId="311" priority="4">
      <formula>$U$9&lt;50%</formula>
    </cfRule>
  </conditionalFormatting>
  <conditionalFormatting sqref="V9:V10">
    <cfRule type="expression" dxfId="310" priority="1">
      <formula>$V$9&lt;50%</formula>
    </cfRule>
    <cfRule type="expression" dxfId="309" priority="2">
      <formula>$V$9&gt;50%</formula>
    </cfRule>
  </conditionalFormatting>
  <dataValidations count="5">
    <dataValidation type="list" allowBlank="1" showInputMessage="1" showErrorMessage="1" sqref="M18:M48" xr:uid="{662E0AFA-5580-453B-83E9-44BB7E79DD24}">
      <formula1>$Y$31:$Y$32</formula1>
    </dataValidation>
    <dataValidation type="list" showInputMessage="1" showErrorMessage="1" sqref="D18:D48" xr:uid="{C8DECF78-71CE-484D-A353-E82420DD082A}">
      <formula1>$Z$18:$Z$29</formula1>
    </dataValidation>
    <dataValidation type="list" allowBlank="1" showInputMessage="1" showErrorMessage="1" sqref="I13" xr:uid="{F1505781-A75C-47C3-8994-ED764F7514A3}">
      <formula1>$K$9:$K$9</formula1>
    </dataValidation>
    <dataValidation type="list" allowBlank="1" showInputMessage="1" showErrorMessage="1" sqref="H13" xr:uid="{BAC4562A-A3A8-4B8A-9ED9-8C2C49B4CA1A}">
      <formula1>$Y$13:$Y$14</formula1>
    </dataValidation>
    <dataValidation type="list" allowBlank="1" showInputMessage="1" showErrorMessage="1" sqref="F17 K17 Q17 Q14" xr:uid="{246B8B3F-E34C-476B-A5A4-11953AA8CA06}">
      <formula1>$Y$11:$Y$12</formula1>
    </dataValidation>
  </dataValidations>
  <printOptions verticalCentered="1"/>
  <pageMargins left="0.2" right="0.2" top="0.25" bottom="0.25" header="0.05" footer="0.05"/>
  <pageSetup scale="39" orientation="landscape"/>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16F3-EB65-4F4F-AA9D-6BEF0324625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722</v>
      </c>
      <c r="G2" s="545"/>
      <c r="H2" s="541" t="s">
        <v>36</v>
      </c>
      <c r="I2" s="542"/>
      <c r="J2" s="543"/>
      <c r="K2" s="48"/>
      <c r="L2" s="526" t="s">
        <v>37</v>
      </c>
      <c r="M2" s="527"/>
      <c r="N2" s="528"/>
      <c r="O2" s="240"/>
      <c r="P2" s="439">
        <f>H49</f>
        <v>69814.25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38397.869999999995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31416.380000000005</v>
      </c>
      <c r="Q4" s="441"/>
      <c r="R4" s="442"/>
      <c r="S4" s="452" t="s">
        <v>49</v>
      </c>
      <c r="T4" s="454"/>
      <c r="U4" s="511"/>
      <c r="V4" s="512"/>
      <c r="W4" s="31"/>
      <c r="X4" s="167"/>
      <c r="Y4" s="175"/>
      <c r="Z4" s="173"/>
      <c r="AA4" s="173"/>
      <c r="AB4" s="173"/>
    </row>
    <row r="5" spans="1:28" ht="15" customHeight="1">
      <c r="A5" s="167"/>
      <c r="B5" s="230" t="s">
        <v>50</v>
      </c>
      <c r="C5" s="19"/>
      <c r="D5" s="535" t="s">
        <v>51</v>
      </c>
      <c r="E5" s="537"/>
      <c r="F5" s="538" t="s">
        <v>723</v>
      </c>
      <c r="G5" s="539"/>
      <c r="H5" s="535" t="s">
        <v>52</v>
      </c>
      <c r="I5" s="536"/>
      <c r="J5" s="537"/>
      <c r="K5" s="46"/>
      <c r="L5" s="532" t="s">
        <v>53</v>
      </c>
      <c r="M5" s="533"/>
      <c r="N5" s="534"/>
      <c r="O5" s="240"/>
      <c r="P5" s="518">
        <f>IFERROR((P2-P3)/P2,"")</f>
        <v>0.44999953447899255</v>
      </c>
      <c r="Q5" s="518"/>
      <c r="R5" s="519"/>
      <c r="S5" s="452" t="s">
        <v>54</v>
      </c>
      <c r="T5" s="454"/>
      <c r="U5" s="511"/>
      <c r="V5" s="512"/>
      <c r="W5" s="31"/>
      <c r="X5" s="167"/>
      <c r="Y5" s="175"/>
      <c r="Z5" s="173"/>
      <c r="AA5" s="173"/>
      <c r="AB5" s="173"/>
    </row>
    <row r="6" spans="1:28" ht="15" customHeight="1">
      <c r="A6" s="167"/>
      <c r="B6" s="230" t="s">
        <v>55</v>
      </c>
      <c r="C6" s="44"/>
      <c r="D6" s="535" t="s">
        <v>56</v>
      </c>
      <c r="E6" s="537"/>
      <c r="F6" s="567" t="s">
        <v>724</v>
      </c>
      <c r="G6" s="539"/>
      <c r="H6" s="535" t="s">
        <v>58</v>
      </c>
      <c r="I6" s="536"/>
      <c r="J6" s="537"/>
      <c r="K6" s="46"/>
      <c r="L6" s="513" t="s">
        <v>59</v>
      </c>
      <c r="M6" s="514"/>
      <c r="N6" s="515"/>
      <c r="O6" s="240"/>
      <c r="P6" s="516">
        <f>T49</f>
        <v>38397.869999999995</v>
      </c>
      <c r="Q6" s="516"/>
      <c r="R6" s="517"/>
      <c r="S6" s="452" t="s">
        <v>60</v>
      </c>
      <c r="T6" s="454"/>
      <c r="U6" s="511"/>
      <c r="V6" s="512"/>
      <c r="W6" s="32"/>
      <c r="X6" s="64"/>
      <c r="Y6" s="65"/>
      <c r="Z6" s="173"/>
      <c r="AA6" s="173"/>
      <c r="AB6" s="173"/>
    </row>
    <row r="7" spans="1:28" ht="15" customHeight="1">
      <c r="A7" s="167"/>
      <c r="B7" s="230" t="s">
        <v>61</v>
      </c>
      <c r="C7" s="45"/>
      <c r="D7" s="535" t="s">
        <v>62</v>
      </c>
      <c r="E7" s="537"/>
      <c r="F7" s="567">
        <v>633323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38397.869999999995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710</v>
      </c>
      <c r="C22" s="255" t="s">
        <v>124</v>
      </c>
      <c r="D22" s="250">
        <v>500</v>
      </c>
      <c r="E22" s="165">
        <v>1</v>
      </c>
      <c r="F22" s="22">
        <v>19.86</v>
      </c>
      <c r="G22" s="23">
        <f t="shared" si="1"/>
        <v>28.2</v>
      </c>
      <c r="H22" s="24">
        <f t="shared" si="2"/>
        <v>28.2</v>
      </c>
      <c r="I22" s="56"/>
      <c r="J22" s="201">
        <f t="shared" si="0"/>
        <v>1</v>
      </c>
      <c r="K22" s="23">
        <f t="shared" si="3"/>
        <v>15.51</v>
      </c>
      <c r="L22" s="23">
        <f t="shared" si="4"/>
        <v>15.51</v>
      </c>
      <c r="M22" s="22" t="s">
        <v>113</v>
      </c>
      <c r="N22" s="26">
        <v>0.45</v>
      </c>
      <c r="O22" s="68"/>
      <c r="P22" s="3"/>
      <c r="Q22" s="27"/>
      <c r="R22" s="28">
        <f t="shared" si="9"/>
        <v>0</v>
      </c>
      <c r="S22" s="28">
        <f t="shared" si="5"/>
        <v>15.51</v>
      </c>
      <c r="T22" s="28">
        <f t="shared" si="6"/>
        <v>15.51</v>
      </c>
      <c r="U22" s="43">
        <f t="shared" si="7"/>
        <v>0</v>
      </c>
      <c r="V22" s="43">
        <f t="shared" si="8"/>
        <v>1</v>
      </c>
      <c r="W22" s="41"/>
      <c r="X22" s="67"/>
      <c r="Y22" s="173" t="s">
        <v>46</v>
      </c>
      <c r="Z22" s="173">
        <v>1200</v>
      </c>
      <c r="AA22" s="173"/>
      <c r="AB22" s="173"/>
    </row>
    <row r="23" spans="1:28">
      <c r="A23" s="167"/>
      <c r="B23" s="1" t="s">
        <v>725</v>
      </c>
      <c r="C23" s="258" t="s">
        <v>560</v>
      </c>
      <c r="D23" s="249">
        <v>250</v>
      </c>
      <c r="E23" s="166">
        <v>1</v>
      </c>
      <c r="F23" s="29">
        <v>92.46</v>
      </c>
      <c r="G23" s="52">
        <f t="shared" si="1"/>
        <v>131.29</v>
      </c>
      <c r="H23" s="53">
        <f t="shared" si="2"/>
        <v>131.29</v>
      </c>
      <c r="I23" s="56"/>
      <c r="J23" s="200">
        <f t="shared" si="0"/>
        <v>1</v>
      </c>
      <c r="K23" s="52">
        <f t="shared" si="3"/>
        <v>72.209999999999994</v>
      </c>
      <c r="L23" s="52">
        <f t="shared" si="4"/>
        <v>72.209999999999994</v>
      </c>
      <c r="M23" s="252" t="s">
        <v>113</v>
      </c>
      <c r="N23" s="30">
        <v>0.45</v>
      </c>
      <c r="O23" s="68"/>
      <c r="P23" s="1"/>
      <c r="Q23" s="29"/>
      <c r="R23" s="54">
        <f t="shared" si="9"/>
        <v>0</v>
      </c>
      <c r="S23" s="77">
        <f t="shared" si="5"/>
        <v>72.209999999999994</v>
      </c>
      <c r="T23" s="77">
        <f t="shared" si="6"/>
        <v>72.209999999999994</v>
      </c>
      <c r="U23" s="55">
        <f t="shared" si="7"/>
        <v>0</v>
      </c>
      <c r="V23" s="55">
        <f t="shared" si="8"/>
        <v>1</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10701.59</v>
      </c>
      <c r="G26" s="23">
        <f t="shared" si="1"/>
        <v>15196.26</v>
      </c>
      <c r="H26" s="24">
        <f t="shared" si="2"/>
        <v>15196.26</v>
      </c>
      <c r="I26" s="56"/>
      <c r="J26" s="201">
        <f t="shared" si="0"/>
        <v>1</v>
      </c>
      <c r="K26" s="23">
        <f t="shared" si="3"/>
        <v>8357.94</v>
      </c>
      <c r="L26" s="23">
        <f t="shared" si="4"/>
        <v>8357.94</v>
      </c>
      <c r="M26" s="22" t="s">
        <v>113</v>
      </c>
      <c r="N26" s="26">
        <v>0.45</v>
      </c>
      <c r="O26" s="68"/>
      <c r="P26" s="3"/>
      <c r="Q26" s="27"/>
      <c r="R26" s="28">
        <f t="shared" si="9"/>
        <v>0</v>
      </c>
      <c r="S26" s="28">
        <f t="shared" si="5"/>
        <v>8357.94</v>
      </c>
      <c r="T26" s="28">
        <f t="shared" si="6"/>
        <v>8357.94</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3525.23</v>
      </c>
      <c r="G27" s="52">
        <f t="shared" si="1"/>
        <v>5005.83</v>
      </c>
      <c r="H27" s="53">
        <f t="shared" si="2"/>
        <v>5005.83</v>
      </c>
      <c r="I27" s="56"/>
      <c r="J27" s="200">
        <f t="shared" si="0"/>
        <v>1</v>
      </c>
      <c r="K27" s="52">
        <f t="shared" si="3"/>
        <v>2753.21</v>
      </c>
      <c r="L27" s="52">
        <f t="shared" si="4"/>
        <v>2753.21</v>
      </c>
      <c r="M27" s="252" t="s">
        <v>113</v>
      </c>
      <c r="N27" s="30">
        <v>0.45</v>
      </c>
      <c r="O27" s="68"/>
      <c r="P27" s="1"/>
      <c r="Q27" s="29"/>
      <c r="R27" s="54">
        <f t="shared" si="9"/>
        <v>0</v>
      </c>
      <c r="S27" s="77">
        <f t="shared" si="5"/>
        <v>2753.21</v>
      </c>
      <c r="T27" s="77">
        <f t="shared" si="6"/>
        <v>2753.21</v>
      </c>
      <c r="U27" s="55">
        <f t="shared" si="7"/>
        <v>0</v>
      </c>
      <c r="V27" s="55">
        <f t="shared" si="8"/>
        <v>1</v>
      </c>
      <c r="W27" s="42"/>
      <c r="X27" s="67"/>
      <c r="Y27" s="173" t="s">
        <v>137</v>
      </c>
      <c r="Z27" s="185">
        <v>10000</v>
      </c>
      <c r="AA27" s="173"/>
      <c r="AB27" s="173"/>
    </row>
    <row r="28" spans="1:28">
      <c r="A28" s="167"/>
      <c r="B28" s="2" t="s">
        <v>726</v>
      </c>
      <c r="C28" s="255" t="s">
        <v>147</v>
      </c>
      <c r="D28" s="250">
        <v>6000</v>
      </c>
      <c r="E28" s="165">
        <v>6</v>
      </c>
      <c r="F28" s="22">
        <v>652.67999999999995</v>
      </c>
      <c r="G28" s="23">
        <f t="shared" si="1"/>
        <v>926.81</v>
      </c>
      <c r="H28" s="24">
        <f t="shared" si="2"/>
        <v>5560.86</v>
      </c>
      <c r="I28" s="56"/>
      <c r="J28" s="201">
        <f t="shared" si="0"/>
        <v>6</v>
      </c>
      <c r="K28" s="23">
        <f t="shared" si="3"/>
        <v>509.75</v>
      </c>
      <c r="L28" s="23">
        <f t="shared" si="4"/>
        <v>3058.5</v>
      </c>
      <c r="M28" s="22" t="s">
        <v>113</v>
      </c>
      <c r="N28" s="26">
        <v>0.45</v>
      </c>
      <c r="O28" s="68"/>
      <c r="P28" s="3"/>
      <c r="Q28" s="27"/>
      <c r="R28" s="28">
        <f t="shared" si="9"/>
        <v>0</v>
      </c>
      <c r="S28" s="28">
        <f t="shared" si="5"/>
        <v>509.75</v>
      </c>
      <c r="T28" s="28">
        <f t="shared" si="6"/>
        <v>3058.5</v>
      </c>
      <c r="U28" s="43">
        <f t="shared" si="7"/>
        <v>0</v>
      </c>
      <c r="V28" s="43">
        <f t="shared" si="8"/>
        <v>1</v>
      </c>
      <c r="W28" s="41"/>
      <c r="X28" s="67"/>
      <c r="Y28" s="173" t="s">
        <v>139</v>
      </c>
      <c r="Z28" s="173" t="s">
        <v>140</v>
      </c>
      <c r="AA28" s="173"/>
      <c r="AB28" s="173"/>
    </row>
    <row r="29" spans="1:28">
      <c r="A29" s="167"/>
      <c r="B29" s="1"/>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727</v>
      </c>
      <c r="C30" s="255" t="s">
        <v>145</v>
      </c>
      <c r="D30" s="250">
        <v>6000</v>
      </c>
      <c r="E30" s="165">
        <v>1</v>
      </c>
      <c r="F30" s="22">
        <v>7006.42</v>
      </c>
      <c r="G30" s="23">
        <f>ROUND(IF($F$17="USD $", F30*$E$15,F30*$D$15),2)</f>
        <v>9949.1200000000008</v>
      </c>
      <c r="H30" s="24">
        <f>ROUND(IF($H$17=$G$17,E30*G30,E30*F30),2)</f>
        <v>9949.1200000000008</v>
      </c>
      <c r="I30" s="56"/>
      <c r="J30" s="201">
        <f t="shared" si="0"/>
        <v>1</v>
      </c>
      <c r="K30" s="23">
        <f>IFERROR(IF(M30="OEM DISC %",ROUND(IF($K$17=$F$17,F30*(1-N30),G30*(1-N30)),2),IF(M30="MARKUP %",ROUND(R30/J30*(1+N30),2))),0)</f>
        <v>5472.02</v>
      </c>
      <c r="L30" s="23">
        <f t="shared" si="4"/>
        <v>5472.02</v>
      </c>
      <c r="M30" s="22" t="s">
        <v>113</v>
      </c>
      <c r="N30" s="26">
        <v>0.45</v>
      </c>
      <c r="O30" s="68"/>
      <c r="P30" s="3"/>
      <c r="Q30" s="27"/>
      <c r="R30" s="28">
        <f t="shared" si="9"/>
        <v>0</v>
      </c>
      <c r="S30" s="28">
        <f t="shared" si="5"/>
        <v>5472.02</v>
      </c>
      <c r="T30" s="28">
        <f t="shared" si="6"/>
        <v>5472.02</v>
      </c>
      <c r="U30" s="43">
        <f t="shared" si="7"/>
        <v>0</v>
      </c>
      <c r="V30" s="43">
        <f t="shared" si="8"/>
        <v>1</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728</v>
      </c>
      <c r="C33" s="258" t="s">
        <v>184</v>
      </c>
      <c r="D33" s="249">
        <v>1200</v>
      </c>
      <c r="E33" s="166">
        <v>1</v>
      </c>
      <c r="F33" s="29">
        <v>5170.49</v>
      </c>
      <c r="G33" s="52">
        <f t="shared" si="1"/>
        <v>7342.1</v>
      </c>
      <c r="H33" s="53">
        <f t="shared" si="2"/>
        <v>7342.1</v>
      </c>
      <c r="I33" s="56"/>
      <c r="J33" s="200">
        <f t="shared" si="0"/>
        <v>1</v>
      </c>
      <c r="K33" s="52">
        <f t="shared" si="3"/>
        <v>4038.16</v>
      </c>
      <c r="L33" s="52">
        <f t="shared" si="4"/>
        <v>4038.16</v>
      </c>
      <c r="M33" s="252" t="s">
        <v>113</v>
      </c>
      <c r="N33" s="30">
        <v>0.45</v>
      </c>
      <c r="O33" s="68"/>
      <c r="P33" s="1"/>
      <c r="Q33" s="29"/>
      <c r="R33" s="54">
        <f t="shared" si="9"/>
        <v>0</v>
      </c>
      <c r="S33" s="77">
        <f t="shared" si="5"/>
        <v>4038.16</v>
      </c>
      <c r="T33" s="77">
        <f t="shared" si="6"/>
        <v>4038.16</v>
      </c>
      <c r="U33" s="55">
        <f t="shared" si="7"/>
        <v>0</v>
      </c>
      <c r="V33" s="55">
        <f t="shared" si="8"/>
        <v>1</v>
      </c>
      <c r="W33" s="42"/>
      <c r="X33" s="67"/>
      <c r="Y33" s="173"/>
      <c r="Z33" s="173"/>
      <c r="AA33" s="173"/>
      <c r="AB33" s="173"/>
    </row>
    <row r="34" spans="1:28">
      <c r="A34" s="167"/>
      <c r="B34" s="2" t="s">
        <v>729</v>
      </c>
      <c r="C34" s="255" t="s">
        <v>178</v>
      </c>
      <c r="D34" s="250">
        <v>1200</v>
      </c>
      <c r="E34" s="165">
        <v>8</v>
      </c>
      <c r="F34" s="22">
        <v>272.19</v>
      </c>
      <c r="G34" s="23">
        <f t="shared" si="1"/>
        <v>386.51</v>
      </c>
      <c r="H34" s="24">
        <f t="shared" si="2"/>
        <v>3092.08</v>
      </c>
      <c r="I34" s="56"/>
      <c r="J34" s="201">
        <f t="shared" si="0"/>
        <v>8</v>
      </c>
      <c r="K34" s="23">
        <f t="shared" si="3"/>
        <v>212.58</v>
      </c>
      <c r="L34" s="23">
        <f t="shared" si="4"/>
        <v>1700.64</v>
      </c>
      <c r="M34" s="22" t="s">
        <v>113</v>
      </c>
      <c r="N34" s="26">
        <v>0.45</v>
      </c>
      <c r="O34" s="68"/>
      <c r="P34" s="3"/>
      <c r="Q34" s="27"/>
      <c r="R34" s="28">
        <f t="shared" si="9"/>
        <v>0</v>
      </c>
      <c r="S34" s="28">
        <f t="shared" si="5"/>
        <v>212.58</v>
      </c>
      <c r="T34" s="28">
        <f t="shared" si="6"/>
        <v>1700.64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730</v>
      </c>
      <c r="D36" s="250">
        <v>500</v>
      </c>
      <c r="E36" s="165">
        <v>4</v>
      </c>
      <c r="F36" s="22">
        <v>4040.5</v>
      </c>
      <c r="G36" s="23">
        <f t="shared" si="1"/>
        <v>5737.51</v>
      </c>
      <c r="H36" s="24">
        <f t="shared" si="2"/>
        <v>22950.04</v>
      </c>
      <c r="I36" s="56"/>
      <c r="J36" s="201">
        <f t="shared" si="0"/>
        <v>4</v>
      </c>
      <c r="K36" s="23">
        <f t="shared" si="3"/>
        <v>3155.63</v>
      </c>
      <c r="L36" s="23">
        <f t="shared" si="4"/>
        <v>12622.52</v>
      </c>
      <c r="M36" s="22" t="s">
        <v>113</v>
      </c>
      <c r="N36" s="26">
        <v>0.45</v>
      </c>
      <c r="O36" s="68"/>
      <c r="P36" s="3"/>
      <c r="Q36" s="27"/>
      <c r="R36" s="28">
        <f t="shared" si="9"/>
        <v>0</v>
      </c>
      <c r="S36" s="28">
        <f t="shared" si="5"/>
        <v>3155.63</v>
      </c>
      <c r="T36" s="28">
        <f t="shared" si="6"/>
        <v>12622.52</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31874.7</v>
      </c>
      <c r="G49" s="191">
        <f>SUM(G18:G48)</f>
        <v>45262.100000000006</v>
      </c>
      <c r="H49" s="192">
        <f>SUM(H18:H48)</f>
        <v>69814.25</v>
      </c>
      <c r="I49" s="193"/>
      <c r="J49" s="194">
        <f>SUM(J18:J48)</f>
        <v>30</v>
      </c>
      <c r="K49" s="191">
        <f>SUM(K18:K48)</f>
        <v>24894.170000000002</v>
      </c>
      <c r="L49" s="192">
        <f>SUM(L18:L48)</f>
        <v>38397.869999999995</v>
      </c>
      <c r="M49" s="192"/>
      <c r="N49" s="192"/>
      <c r="O49" s="195"/>
      <c r="P49" s="188"/>
      <c r="Q49" s="191">
        <f>SUM(Q18:Q48)</f>
        <v>0</v>
      </c>
      <c r="R49" s="191">
        <f>SUM(R18:R48)</f>
        <v>0</v>
      </c>
      <c r="S49" s="192">
        <f>SUM(S18:S48)</f>
        <v>24894.170000000002</v>
      </c>
      <c r="T49" s="192">
        <f>SUM(T18:T48)</f>
        <v>38397.869999999995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08" priority="3" stopIfTrue="1">
      <formula>$U$9&gt;100%</formula>
    </cfRule>
    <cfRule type="expression" dxfId="307" priority="4">
      <formula>$U$9&lt;50%</formula>
    </cfRule>
  </conditionalFormatting>
  <conditionalFormatting sqref="V9:V10">
    <cfRule type="expression" dxfId="306" priority="1">
      <formula>$V$9&lt;50%</formula>
    </cfRule>
    <cfRule type="expression" dxfId="305" priority="2">
      <formula>$V$9&gt;50%</formula>
    </cfRule>
  </conditionalFormatting>
  <dataValidations count="5">
    <dataValidation type="list" allowBlank="1" showInputMessage="1" showErrorMessage="1" sqref="M18:M48" xr:uid="{2D0EAD44-20BE-490A-B297-012637C1F506}">
      <formula1>$Y$31:$Y$32</formula1>
    </dataValidation>
    <dataValidation type="list" showInputMessage="1" showErrorMessage="1" sqref="D18:D48" xr:uid="{4712D748-14C3-4489-A5BA-56613B1CED3B}">
      <formula1>$Z$18:$Z$29</formula1>
    </dataValidation>
    <dataValidation type="list" allowBlank="1" showInputMessage="1" showErrorMessage="1" sqref="I13" xr:uid="{6419B288-C329-4CAD-928E-871F4683B05D}">
      <formula1>$K$9:$K$9</formula1>
    </dataValidation>
    <dataValidation type="list" allowBlank="1" showInputMessage="1" showErrorMessage="1" sqref="H13" xr:uid="{622F6304-2B4A-4388-BFE6-A0947BD03A94}">
      <formula1>$Y$13:$Y$14</formula1>
    </dataValidation>
    <dataValidation type="list" allowBlank="1" showInputMessage="1" showErrorMessage="1" sqref="F17 K17 Q17 Q14" xr:uid="{1E14DDC2-65A2-4DAB-AC24-975D7E9F1BC9}">
      <formula1>$Y$11:$Y$12</formula1>
    </dataValidation>
  </dataValidations>
  <printOptions verticalCentered="1"/>
  <pageMargins left="0.2" right="0.2" top="0.25" bottom="0.25" header="0.05" footer="0.05"/>
  <pageSetup scale="39" orientation="landscape"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9585-0D85-4554-9D79-D1C7B63E5C7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731</v>
      </c>
      <c r="G2" s="545"/>
      <c r="H2" s="541" t="s">
        <v>36</v>
      </c>
      <c r="I2" s="542"/>
      <c r="J2" s="543"/>
      <c r="K2" s="48"/>
      <c r="L2" s="526" t="s">
        <v>37</v>
      </c>
      <c r="M2" s="527"/>
      <c r="N2" s="528"/>
      <c r="O2" s="240"/>
      <c r="P2" s="439">
        <f>H49</f>
        <v>69814.25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38397.869999999995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31416.380000000005</v>
      </c>
      <c r="Q4" s="441"/>
      <c r="R4" s="442"/>
      <c r="S4" s="452" t="s">
        <v>49</v>
      </c>
      <c r="T4" s="454"/>
      <c r="U4" s="511"/>
      <c r="V4" s="512"/>
      <c r="W4" s="31"/>
      <c r="X4" s="167"/>
      <c r="Y4" s="175"/>
      <c r="Z4" s="173"/>
      <c r="AA4" s="173"/>
      <c r="AB4" s="173"/>
    </row>
    <row r="5" spans="1:28" ht="15" customHeight="1">
      <c r="A5" s="167"/>
      <c r="B5" s="230" t="s">
        <v>50</v>
      </c>
      <c r="C5" s="19"/>
      <c r="D5" s="535" t="s">
        <v>51</v>
      </c>
      <c r="E5" s="537"/>
      <c r="F5" s="538" t="s">
        <v>723</v>
      </c>
      <c r="G5" s="539"/>
      <c r="H5" s="535" t="s">
        <v>52</v>
      </c>
      <c r="I5" s="536"/>
      <c r="J5" s="537"/>
      <c r="K5" s="46"/>
      <c r="L5" s="532" t="s">
        <v>53</v>
      </c>
      <c r="M5" s="533"/>
      <c r="N5" s="534"/>
      <c r="O5" s="240"/>
      <c r="P5" s="518">
        <f>IFERROR((P2-P3)/P2,"")</f>
        <v>0.44999953447899255</v>
      </c>
      <c r="Q5" s="518"/>
      <c r="R5" s="519"/>
      <c r="S5" s="452" t="s">
        <v>54</v>
      </c>
      <c r="T5" s="454"/>
      <c r="U5" s="511"/>
      <c r="V5" s="512"/>
      <c r="W5" s="31"/>
      <c r="X5" s="167"/>
      <c r="Y5" s="175"/>
      <c r="Z5" s="173"/>
      <c r="AA5" s="173"/>
      <c r="AB5" s="173"/>
    </row>
    <row r="6" spans="1:28" ht="15" customHeight="1">
      <c r="A6" s="167"/>
      <c r="B6" s="230" t="s">
        <v>55</v>
      </c>
      <c r="C6" s="44"/>
      <c r="D6" s="535" t="s">
        <v>56</v>
      </c>
      <c r="E6" s="537"/>
      <c r="F6" s="567" t="s">
        <v>732</v>
      </c>
      <c r="G6" s="539"/>
      <c r="H6" s="535" t="s">
        <v>58</v>
      </c>
      <c r="I6" s="536"/>
      <c r="J6" s="537"/>
      <c r="K6" s="46"/>
      <c r="L6" s="513" t="s">
        <v>59</v>
      </c>
      <c r="M6" s="514"/>
      <c r="N6" s="515"/>
      <c r="O6" s="240"/>
      <c r="P6" s="516">
        <f>T49</f>
        <v>38397.869999999995</v>
      </c>
      <c r="Q6" s="516"/>
      <c r="R6" s="517"/>
      <c r="S6" s="452" t="s">
        <v>60</v>
      </c>
      <c r="T6" s="454"/>
      <c r="U6" s="511"/>
      <c r="V6" s="512"/>
      <c r="W6" s="32"/>
      <c r="X6" s="64"/>
      <c r="Y6" s="65"/>
      <c r="Z6" s="173"/>
      <c r="AA6" s="173"/>
      <c r="AB6" s="173"/>
    </row>
    <row r="7" spans="1:28" ht="15" customHeight="1">
      <c r="A7" s="167"/>
      <c r="B7" s="230" t="s">
        <v>61</v>
      </c>
      <c r="C7" s="45"/>
      <c r="D7" s="535" t="s">
        <v>62</v>
      </c>
      <c r="E7" s="537"/>
      <c r="F7" s="567">
        <v>634041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38397.869999999995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710</v>
      </c>
      <c r="C22" s="255" t="s">
        <v>124</v>
      </c>
      <c r="D22" s="250">
        <v>500</v>
      </c>
      <c r="E22" s="165">
        <v>1</v>
      </c>
      <c r="F22" s="22">
        <v>19.86</v>
      </c>
      <c r="G22" s="23">
        <f t="shared" si="1"/>
        <v>28.2</v>
      </c>
      <c r="H22" s="24">
        <f t="shared" si="2"/>
        <v>28.2</v>
      </c>
      <c r="I22" s="56"/>
      <c r="J22" s="201">
        <f t="shared" si="0"/>
        <v>1</v>
      </c>
      <c r="K22" s="23">
        <f t="shared" si="3"/>
        <v>15.51</v>
      </c>
      <c r="L22" s="23">
        <f t="shared" si="4"/>
        <v>15.51</v>
      </c>
      <c r="M22" s="22" t="s">
        <v>113</v>
      </c>
      <c r="N22" s="26">
        <v>0.45</v>
      </c>
      <c r="O22" s="68"/>
      <c r="P22" s="3"/>
      <c r="Q22" s="27"/>
      <c r="R22" s="28">
        <f t="shared" si="9"/>
        <v>0</v>
      </c>
      <c r="S22" s="28">
        <f t="shared" si="5"/>
        <v>15.51</v>
      </c>
      <c r="T22" s="28">
        <f t="shared" si="6"/>
        <v>15.51</v>
      </c>
      <c r="U22" s="43">
        <f t="shared" si="7"/>
        <v>0</v>
      </c>
      <c r="V22" s="43">
        <f t="shared" si="8"/>
        <v>1</v>
      </c>
      <c r="W22" s="41"/>
      <c r="X22" s="67"/>
      <c r="Y22" s="173" t="s">
        <v>46</v>
      </c>
      <c r="Z22" s="173">
        <v>1200</v>
      </c>
      <c r="AA22" s="173"/>
      <c r="AB22" s="173"/>
    </row>
    <row r="23" spans="1:28">
      <c r="A23" s="167"/>
      <c r="B23" s="1" t="s">
        <v>725</v>
      </c>
      <c r="C23" s="258" t="s">
        <v>560</v>
      </c>
      <c r="D23" s="249">
        <v>250</v>
      </c>
      <c r="E23" s="166">
        <v>1</v>
      </c>
      <c r="F23" s="29">
        <v>92.46</v>
      </c>
      <c r="G23" s="52">
        <f t="shared" si="1"/>
        <v>131.29</v>
      </c>
      <c r="H23" s="53">
        <f t="shared" si="2"/>
        <v>131.29</v>
      </c>
      <c r="I23" s="56"/>
      <c r="J23" s="200">
        <f t="shared" si="0"/>
        <v>1</v>
      </c>
      <c r="K23" s="52">
        <f t="shared" si="3"/>
        <v>72.209999999999994</v>
      </c>
      <c r="L23" s="52">
        <f t="shared" si="4"/>
        <v>72.209999999999994</v>
      </c>
      <c r="M23" s="252" t="s">
        <v>113</v>
      </c>
      <c r="N23" s="30">
        <v>0.45</v>
      </c>
      <c r="O23" s="68"/>
      <c r="P23" s="1"/>
      <c r="Q23" s="29"/>
      <c r="R23" s="54">
        <f t="shared" si="9"/>
        <v>0</v>
      </c>
      <c r="S23" s="77">
        <f t="shared" si="5"/>
        <v>72.209999999999994</v>
      </c>
      <c r="T23" s="77">
        <f t="shared" si="6"/>
        <v>72.209999999999994</v>
      </c>
      <c r="U23" s="55">
        <f t="shared" si="7"/>
        <v>0</v>
      </c>
      <c r="V23" s="55">
        <f t="shared" si="8"/>
        <v>1</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10701.59</v>
      </c>
      <c r="G26" s="23">
        <f t="shared" si="1"/>
        <v>15196.26</v>
      </c>
      <c r="H26" s="24">
        <f t="shared" si="2"/>
        <v>15196.26</v>
      </c>
      <c r="I26" s="56"/>
      <c r="J26" s="201">
        <f t="shared" si="0"/>
        <v>1</v>
      </c>
      <c r="K26" s="23">
        <f t="shared" si="3"/>
        <v>8357.94</v>
      </c>
      <c r="L26" s="23">
        <f t="shared" si="4"/>
        <v>8357.94</v>
      </c>
      <c r="M26" s="22" t="s">
        <v>113</v>
      </c>
      <c r="N26" s="26">
        <v>0.45</v>
      </c>
      <c r="O26" s="68"/>
      <c r="P26" s="3"/>
      <c r="Q26" s="27"/>
      <c r="R26" s="28">
        <f t="shared" si="9"/>
        <v>0</v>
      </c>
      <c r="S26" s="28">
        <f t="shared" si="5"/>
        <v>8357.94</v>
      </c>
      <c r="T26" s="28">
        <f t="shared" si="6"/>
        <v>8357.94</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3525.23</v>
      </c>
      <c r="G27" s="52">
        <f t="shared" si="1"/>
        <v>5005.83</v>
      </c>
      <c r="H27" s="53">
        <f t="shared" si="2"/>
        <v>5005.83</v>
      </c>
      <c r="I27" s="56"/>
      <c r="J27" s="200">
        <f t="shared" si="0"/>
        <v>1</v>
      </c>
      <c r="K27" s="52">
        <f t="shared" si="3"/>
        <v>2753.21</v>
      </c>
      <c r="L27" s="52">
        <f t="shared" si="4"/>
        <v>2753.21</v>
      </c>
      <c r="M27" s="252" t="s">
        <v>113</v>
      </c>
      <c r="N27" s="30">
        <v>0.45</v>
      </c>
      <c r="O27" s="68"/>
      <c r="P27" s="1"/>
      <c r="Q27" s="29"/>
      <c r="R27" s="54">
        <f t="shared" si="9"/>
        <v>0</v>
      </c>
      <c r="S27" s="77">
        <f t="shared" si="5"/>
        <v>2753.21</v>
      </c>
      <c r="T27" s="77">
        <f t="shared" si="6"/>
        <v>2753.21</v>
      </c>
      <c r="U27" s="55">
        <f t="shared" si="7"/>
        <v>0</v>
      </c>
      <c r="V27" s="55">
        <f t="shared" si="8"/>
        <v>1</v>
      </c>
      <c r="W27" s="42"/>
      <c r="X27" s="67"/>
      <c r="Y27" s="173" t="s">
        <v>137</v>
      </c>
      <c r="Z27" s="185">
        <v>10000</v>
      </c>
      <c r="AA27" s="173"/>
      <c r="AB27" s="173"/>
    </row>
    <row r="28" spans="1:28">
      <c r="A28" s="167"/>
      <c r="B28" s="2" t="s">
        <v>726</v>
      </c>
      <c r="C28" s="255" t="s">
        <v>147</v>
      </c>
      <c r="D28" s="250">
        <v>6000</v>
      </c>
      <c r="E28" s="165">
        <v>6</v>
      </c>
      <c r="F28" s="22">
        <v>652.67999999999995</v>
      </c>
      <c r="G28" s="23">
        <f t="shared" si="1"/>
        <v>926.81</v>
      </c>
      <c r="H28" s="24">
        <f t="shared" si="2"/>
        <v>5560.86</v>
      </c>
      <c r="I28" s="56"/>
      <c r="J28" s="201">
        <f t="shared" si="0"/>
        <v>6</v>
      </c>
      <c r="K28" s="23">
        <f t="shared" si="3"/>
        <v>509.75</v>
      </c>
      <c r="L28" s="23">
        <f t="shared" si="4"/>
        <v>3058.5</v>
      </c>
      <c r="M28" s="22" t="s">
        <v>113</v>
      </c>
      <c r="N28" s="26">
        <v>0.45</v>
      </c>
      <c r="O28" s="68"/>
      <c r="P28" s="3"/>
      <c r="Q28" s="27"/>
      <c r="R28" s="28">
        <f t="shared" si="9"/>
        <v>0</v>
      </c>
      <c r="S28" s="28">
        <f t="shared" si="5"/>
        <v>509.75</v>
      </c>
      <c r="T28" s="28">
        <f t="shared" si="6"/>
        <v>3058.5</v>
      </c>
      <c r="U28" s="43">
        <f t="shared" si="7"/>
        <v>0</v>
      </c>
      <c r="V28" s="43">
        <f t="shared" si="8"/>
        <v>1</v>
      </c>
      <c r="W28" s="41"/>
      <c r="X28" s="67"/>
      <c r="Y28" s="173" t="s">
        <v>139</v>
      </c>
      <c r="Z28" s="173" t="s">
        <v>140</v>
      </c>
      <c r="AA28" s="173"/>
      <c r="AB28" s="173"/>
    </row>
    <row r="29" spans="1:28">
      <c r="A29" s="167"/>
      <c r="B29" s="1"/>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727</v>
      </c>
      <c r="C30" s="255" t="s">
        <v>145</v>
      </c>
      <c r="D30" s="250">
        <v>6000</v>
      </c>
      <c r="E30" s="165">
        <v>1</v>
      </c>
      <c r="F30" s="22">
        <v>7006.42</v>
      </c>
      <c r="G30" s="23">
        <f>ROUND(IF($F$17="USD $", F30*$E$15,F30*$D$15),2)</f>
        <v>9949.1200000000008</v>
      </c>
      <c r="H30" s="24">
        <f>ROUND(IF($H$17=$G$17,E30*G30,E30*F30),2)</f>
        <v>9949.1200000000008</v>
      </c>
      <c r="I30" s="56"/>
      <c r="J30" s="201">
        <f t="shared" si="0"/>
        <v>1</v>
      </c>
      <c r="K30" s="23">
        <f>IFERROR(IF(M30="OEM DISC %",ROUND(IF($K$17=$F$17,F30*(1-N30),G30*(1-N30)),2),IF(M30="MARKUP %",ROUND(R30/J30*(1+N30),2))),0)</f>
        <v>5472.02</v>
      </c>
      <c r="L30" s="23">
        <f t="shared" si="4"/>
        <v>5472.02</v>
      </c>
      <c r="M30" s="22" t="s">
        <v>113</v>
      </c>
      <c r="N30" s="26">
        <v>0.45</v>
      </c>
      <c r="O30" s="68"/>
      <c r="P30" s="3"/>
      <c r="Q30" s="27"/>
      <c r="R30" s="28">
        <f t="shared" si="9"/>
        <v>0</v>
      </c>
      <c r="S30" s="28">
        <f t="shared" si="5"/>
        <v>5472.02</v>
      </c>
      <c r="T30" s="28">
        <f t="shared" si="6"/>
        <v>5472.02</v>
      </c>
      <c r="U30" s="43">
        <f t="shared" si="7"/>
        <v>0</v>
      </c>
      <c r="V30" s="43">
        <f t="shared" si="8"/>
        <v>1</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728</v>
      </c>
      <c r="C33" s="258" t="s">
        <v>184</v>
      </c>
      <c r="D33" s="249">
        <v>1200</v>
      </c>
      <c r="E33" s="166">
        <v>1</v>
      </c>
      <c r="F33" s="29">
        <v>5170.49</v>
      </c>
      <c r="G33" s="52">
        <f t="shared" si="1"/>
        <v>7342.1</v>
      </c>
      <c r="H33" s="53">
        <f t="shared" si="2"/>
        <v>7342.1</v>
      </c>
      <c r="I33" s="56"/>
      <c r="J33" s="200">
        <f t="shared" si="0"/>
        <v>1</v>
      </c>
      <c r="K33" s="52">
        <f t="shared" si="3"/>
        <v>4038.16</v>
      </c>
      <c r="L33" s="52">
        <f t="shared" si="4"/>
        <v>4038.16</v>
      </c>
      <c r="M33" s="252" t="s">
        <v>113</v>
      </c>
      <c r="N33" s="30">
        <v>0.45</v>
      </c>
      <c r="O33" s="68"/>
      <c r="P33" s="1"/>
      <c r="Q33" s="29"/>
      <c r="R33" s="54">
        <f t="shared" si="9"/>
        <v>0</v>
      </c>
      <c r="S33" s="77">
        <f t="shared" si="5"/>
        <v>4038.16</v>
      </c>
      <c r="T33" s="77">
        <f t="shared" si="6"/>
        <v>4038.16</v>
      </c>
      <c r="U33" s="55">
        <f t="shared" si="7"/>
        <v>0</v>
      </c>
      <c r="V33" s="55">
        <f t="shared" si="8"/>
        <v>1</v>
      </c>
      <c r="W33" s="42"/>
      <c r="X33" s="67"/>
      <c r="Y33" s="173"/>
      <c r="Z33" s="173"/>
      <c r="AA33" s="173"/>
      <c r="AB33" s="173"/>
    </row>
    <row r="34" spans="1:28">
      <c r="A34" s="167"/>
      <c r="B34" s="2" t="s">
        <v>729</v>
      </c>
      <c r="C34" s="255" t="s">
        <v>178</v>
      </c>
      <c r="D34" s="250">
        <v>1200</v>
      </c>
      <c r="E34" s="165">
        <v>8</v>
      </c>
      <c r="F34" s="22">
        <v>272.19</v>
      </c>
      <c r="G34" s="23">
        <f t="shared" si="1"/>
        <v>386.51</v>
      </c>
      <c r="H34" s="24">
        <f t="shared" si="2"/>
        <v>3092.08</v>
      </c>
      <c r="I34" s="56"/>
      <c r="J34" s="201">
        <f t="shared" si="0"/>
        <v>8</v>
      </c>
      <c r="K34" s="23">
        <f t="shared" si="3"/>
        <v>212.58</v>
      </c>
      <c r="L34" s="23">
        <f t="shared" si="4"/>
        <v>1700.64</v>
      </c>
      <c r="M34" s="22" t="s">
        <v>113</v>
      </c>
      <c r="N34" s="26">
        <v>0.45</v>
      </c>
      <c r="O34" s="68"/>
      <c r="P34" s="3"/>
      <c r="Q34" s="27"/>
      <c r="R34" s="28">
        <f t="shared" si="9"/>
        <v>0</v>
      </c>
      <c r="S34" s="28">
        <f t="shared" si="5"/>
        <v>212.58</v>
      </c>
      <c r="T34" s="28">
        <f t="shared" si="6"/>
        <v>1700.64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730</v>
      </c>
      <c r="D36" s="250">
        <v>500</v>
      </c>
      <c r="E36" s="165">
        <v>4</v>
      </c>
      <c r="F36" s="22">
        <v>4040.5</v>
      </c>
      <c r="G36" s="23">
        <f t="shared" si="1"/>
        <v>5737.51</v>
      </c>
      <c r="H36" s="24">
        <f t="shared" si="2"/>
        <v>22950.04</v>
      </c>
      <c r="I36" s="56"/>
      <c r="J36" s="201">
        <f t="shared" si="0"/>
        <v>4</v>
      </c>
      <c r="K36" s="23">
        <f t="shared" si="3"/>
        <v>3155.63</v>
      </c>
      <c r="L36" s="23">
        <f t="shared" si="4"/>
        <v>12622.52</v>
      </c>
      <c r="M36" s="22" t="s">
        <v>113</v>
      </c>
      <c r="N36" s="26">
        <v>0.45</v>
      </c>
      <c r="O36" s="68"/>
      <c r="P36" s="3"/>
      <c r="Q36" s="27"/>
      <c r="R36" s="28">
        <f t="shared" si="9"/>
        <v>0</v>
      </c>
      <c r="S36" s="28">
        <f t="shared" si="5"/>
        <v>3155.63</v>
      </c>
      <c r="T36" s="28">
        <f t="shared" si="6"/>
        <v>12622.52</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31874.7</v>
      </c>
      <c r="G49" s="191">
        <f>SUM(G18:G48)</f>
        <v>45262.100000000006</v>
      </c>
      <c r="H49" s="192">
        <f>SUM(H18:H48)</f>
        <v>69814.25</v>
      </c>
      <c r="I49" s="193"/>
      <c r="J49" s="194">
        <f>SUM(J18:J48)</f>
        <v>30</v>
      </c>
      <c r="K49" s="191">
        <f>SUM(K18:K48)</f>
        <v>24894.170000000002</v>
      </c>
      <c r="L49" s="192">
        <f>SUM(L18:L48)</f>
        <v>38397.869999999995</v>
      </c>
      <c r="M49" s="192"/>
      <c r="N49" s="192"/>
      <c r="O49" s="195"/>
      <c r="P49" s="188"/>
      <c r="Q49" s="191">
        <f>SUM(Q18:Q48)</f>
        <v>0</v>
      </c>
      <c r="R49" s="191">
        <f>SUM(R18:R48)</f>
        <v>0</v>
      </c>
      <c r="S49" s="192">
        <f>SUM(S18:S48)</f>
        <v>24894.170000000002</v>
      </c>
      <c r="T49" s="192">
        <f>SUM(T18:T48)</f>
        <v>38397.869999999995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04" priority="3" stopIfTrue="1">
      <formula>$U$9&gt;100%</formula>
    </cfRule>
    <cfRule type="expression" dxfId="303" priority="4">
      <formula>$U$9&lt;50%</formula>
    </cfRule>
  </conditionalFormatting>
  <conditionalFormatting sqref="V9:V10">
    <cfRule type="expression" dxfId="302" priority="1">
      <formula>$V$9&lt;50%</formula>
    </cfRule>
    <cfRule type="expression" dxfId="301" priority="2">
      <formula>$V$9&gt;50%</formula>
    </cfRule>
  </conditionalFormatting>
  <dataValidations count="5">
    <dataValidation type="list" allowBlank="1" showInputMessage="1" showErrorMessage="1" sqref="F17 K17 Q17 Q14" xr:uid="{FDF59182-5D12-4A50-B5E5-01BF8C2328FA}">
      <formula1>$Y$11:$Y$12</formula1>
    </dataValidation>
    <dataValidation type="list" allowBlank="1" showInputMessage="1" showErrorMessage="1" sqref="H13" xr:uid="{A02C8836-EC13-4A76-8971-F91D5322F21E}">
      <formula1>$Y$13:$Y$14</formula1>
    </dataValidation>
    <dataValidation type="list" allowBlank="1" showInputMessage="1" showErrorMessage="1" sqref="I13" xr:uid="{82CCC8AD-E1B0-45B2-8694-9A3E58F4B3EA}">
      <formula1>$K$9:$K$9</formula1>
    </dataValidation>
    <dataValidation type="list" showInputMessage="1" showErrorMessage="1" sqref="D18:D48" xr:uid="{197104B5-A9CE-4D6A-9513-DFE90B261233}">
      <formula1>$Z$18:$Z$29</formula1>
    </dataValidation>
    <dataValidation type="list" allowBlank="1" showInputMessage="1" showErrorMessage="1" sqref="M18:M48" xr:uid="{DE27F5ED-7A19-4780-81B0-E4E30C9C005F}">
      <formula1>$Y$31:$Y$32</formula1>
    </dataValidation>
  </dataValidations>
  <printOptions verticalCentered="1"/>
  <pageMargins left="0.2" right="0.2" top="0.25" bottom="0.25" header="0.05" footer="0.05"/>
  <pageSetup scale="39" orientation="landscape"/>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4D1D-1C9D-4394-B705-E432C4721A1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733</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538" t="s">
        <v>736</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38" t="s">
        <v>737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00" priority="3" stopIfTrue="1">
      <formula>$U$9&gt;100%</formula>
    </cfRule>
    <cfRule type="expression" dxfId="299" priority="4">
      <formula>$U$9&lt;50%</formula>
    </cfRule>
  </conditionalFormatting>
  <conditionalFormatting sqref="V9:V10">
    <cfRule type="expression" dxfId="298" priority="1">
      <formula>$V$9&lt;50%</formula>
    </cfRule>
    <cfRule type="expression" dxfId="297" priority="2">
      <formula>$V$9&gt;50%</formula>
    </cfRule>
  </conditionalFormatting>
  <dataValidations count="5">
    <dataValidation type="list" allowBlank="1" showInputMessage="1" showErrorMessage="1" sqref="F17 K17 Q17 Q14" xr:uid="{C062C630-75AB-4015-AF80-F667B40BE8E6}">
      <formula1>$Y$11:$Y$12</formula1>
    </dataValidation>
    <dataValidation type="list" allowBlank="1" showInputMessage="1" showErrorMessage="1" sqref="H13" xr:uid="{0D4AD4B7-1C1E-4C29-885F-2D80D6A54D63}">
      <formula1>$Y$13:$Y$14</formula1>
    </dataValidation>
    <dataValidation type="list" allowBlank="1" showInputMessage="1" showErrorMessage="1" sqref="I13" xr:uid="{1FEEF622-A2BD-45E3-824C-723846211D49}">
      <formula1>$K$9:$K$9</formula1>
    </dataValidation>
    <dataValidation type="list" showInputMessage="1" showErrorMessage="1" sqref="D18:D48" xr:uid="{4A7C5915-82A6-461B-BADE-86D577DE6110}">
      <formula1>$Z$18:$Z$29</formula1>
    </dataValidation>
    <dataValidation type="list" allowBlank="1" showInputMessage="1" showErrorMessage="1" sqref="M18:M48" xr:uid="{14EA38E8-B413-43FA-BD32-B292C4B1ED83}">
      <formula1>$Y$31:$Y$32</formula1>
    </dataValidation>
  </dataValidations>
  <printOptions verticalCentered="1"/>
  <pageMargins left="0.2" right="0.2" top="0.25" bottom="0.25" header="0.05" footer="0.05"/>
  <pageSetup scale="39"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8E13-8866-4DB9-8320-8E01ACBA70D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741</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567" t="s">
        <v>742</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67" t="s">
        <v>743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96" priority="3" stopIfTrue="1">
      <formula>$U$9&gt;100%</formula>
    </cfRule>
    <cfRule type="expression" dxfId="295" priority="4">
      <formula>$U$9&lt;50%</formula>
    </cfRule>
  </conditionalFormatting>
  <conditionalFormatting sqref="V9:V10">
    <cfRule type="expression" dxfId="294" priority="1">
      <formula>$V$9&lt;50%</formula>
    </cfRule>
    <cfRule type="expression" dxfId="293" priority="2">
      <formula>$V$9&gt;50%</formula>
    </cfRule>
  </conditionalFormatting>
  <dataValidations count="5">
    <dataValidation type="list" allowBlank="1" showInputMessage="1" showErrorMessage="1" sqref="M18:M48" xr:uid="{60891761-A48D-402A-A667-E3A8239CA7ED}">
      <formula1>$Y$31:$Y$32</formula1>
    </dataValidation>
    <dataValidation type="list" showInputMessage="1" showErrorMessage="1" sqref="D18:D48" xr:uid="{3988A745-54D1-4FF9-A6CD-C3ECA9DB4506}">
      <formula1>$Z$18:$Z$29</formula1>
    </dataValidation>
    <dataValidation type="list" allowBlank="1" showInputMessage="1" showErrorMessage="1" sqref="I13" xr:uid="{D417C045-AA2B-431A-9C5B-4571C6BFED60}">
      <formula1>$K$9:$K$9</formula1>
    </dataValidation>
    <dataValidation type="list" allowBlank="1" showInputMessage="1" showErrorMessage="1" sqref="H13" xr:uid="{B6014867-2406-44DB-89ED-B095D7C46BD6}">
      <formula1>$Y$13:$Y$14</formula1>
    </dataValidation>
    <dataValidation type="list" allowBlank="1" showInputMessage="1" showErrorMessage="1" sqref="F17 K17 Q17 Q14" xr:uid="{67206E18-8D37-435C-92B0-0FC2E3A49AFE}">
      <formula1>$Y$11:$Y$12</formula1>
    </dataValidation>
  </dataValidations>
  <printOptions verticalCentered="1"/>
  <pageMargins left="0.2" right="0.2" top="0.25" bottom="0.25" header="0.05" footer="0.05"/>
  <pageSetup scale="39" orientation="landscape"/>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23F0-8D49-4517-8AF8-FEA8171DCE5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744</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707" t="s">
        <v>745</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67" t="s">
        <v>746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92" priority="3" stopIfTrue="1">
      <formula>$U$9&gt;100%</formula>
    </cfRule>
    <cfRule type="expression" dxfId="291" priority="4">
      <formula>$U$9&lt;50%</formula>
    </cfRule>
  </conditionalFormatting>
  <conditionalFormatting sqref="V9:V10">
    <cfRule type="expression" dxfId="290" priority="1">
      <formula>$V$9&lt;50%</formula>
    </cfRule>
    <cfRule type="expression" dxfId="289" priority="2">
      <formula>$V$9&gt;50%</formula>
    </cfRule>
  </conditionalFormatting>
  <dataValidations count="5">
    <dataValidation type="list" allowBlank="1" showInputMessage="1" showErrorMessage="1" sqref="F17 K17 Q17 Q14" xr:uid="{94CAD4E8-495B-4C3B-9E20-A2D80538DE6A}">
      <formula1>$Y$11:$Y$12</formula1>
    </dataValidation>
    <dataValidation type="list" allowBlank="1" showInputMessage="1" showErrorMessage="1" sqref="H13" xr:uid="{67F706C6-A126-4A99-A8E6-DBCD889DB353}">
      <formula1>$Y$13:$Y$14</formula1>
    </dataValidation>
    <dataValidation type="list" allowBlank="1" showInputMessage="1" showErrorMessage="1" sqref="I13" xr:uid="{06DB2A56-E1C0-4E36-9DC1-993DFED13D64}">
      <formula1>$K$9:$K$9</formula1>
    </dataValidation>
    <dataValidation type="list" showInputMessage="1" showErrorMessage="1" sqref="D18:D48" xr:uid="{14BDD980-D63E-477D-8437-F90F5C61DA13}">
      <formula1>$Z$18:$Z$29</formula1>
    </dataValidation>
    <dataValidation type="list" allowBlank="1" showInputMessage="1" showErrorMessage="1" sqref="M18:M48" xr:uid="{A93B71F8-53A1-4027-A086-F8C3731D00D8}">
      <formula1>$Y$31:$Y$32</formula1>
    </dataValidation>
  </dataValidations>
  <printOptions verticalCentered="1"/>
  <pageMargins left="0.2" right="0.2" top="0.25" bottom="0.25" header="0.05" footer="0.05"/>
  <pageSetup scale="39" orientation="landscape"/>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A95F-17FC-44E6-A06C-FBDFAD0BF504}">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747</v>
      </c>
      <c r="G2" s="545"/>
      <c r="H2" s="541" t="s">
        <v>36</v>
      </c>
      <c r="I2" s="542"/>
      <c r="J2" s="543"/>
      <c r="K2" s="48"/>
      <c r="L2" s="526" t="s">
        <v>37</v>
      </c>
      <c r="M2" s="527"/>
      <c r="N2" s="528"/>
      <c r="O2" s="240"/>
      <c r="P2" s="439">
        <f>H49</f>
        <v>20138.25</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11076.07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9062.18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748</v>
      </c>
      <c r="G5" s="539"/>
      <c r="H5" s="535" t="s">
        <v>52</v>
      </c>
      <c r="I5" s="536"/>
      <c r="J5" s="537"/>
      <c r="K5" s="46"/>
      <c r="L5" s="532" t="s">
        <v>53</v>
      </c>
      <c r="M5" s="533"/>
      <c r="N5" s="534"/>
      <c r="O5" s="240"/>
      <c r="P5" s="518">
        <f>IFERROR((P2-P3)/P2,"")</f>
        <v>0.44999838615569876</v>
      </c>
      <c r="Q5" s="518"/>
      <c r="R5" s="519"/>
      <c r="S5" s="452" t="s">
        <v>54</v>
      </c>
      <c r="T5" s="454"/>
      <c r="U5" s="511"/>
      <c r="V5" s="512"/>
      <c r="W5" s="31"/>
      <c r="X5" s="167"/>
      <c r="Y5" s="175"/>
      <c r="Z5" s="173"/>
      <c r="AA5" s="173"/>
      <c r="AB5" s="173"/>
    </row>
    <row r="6" spans="1:28" ht="15" customHeight="1">
      <c r="A6" s="167"/>
      <c r="B6" s="230" t="s">
        <v>55</v>
      </c>
      <c r="C6" s="44"/>
      <c r="D6" s="535" t="s">
        <v>56</v>
      </c>
      <c r="E6" s="537"/>
      <c r="F6" s="538" t="s">
        <v>749</v>
      </c>
      <c r="G6" s="539"/>
      <c r="H6" s="535" t="s">
        <v>58</v>
      </c>
      <c r="I6" s="536"/>
      <c r="J6" s="537"/>
      <c r="K6" s="46"/>
      <c r="L6" s="513" t="s">
        <v>59</v>
      </c>
      <c r="M6" s="514"/>
      <c r="N6" s="515"/>
      <c r="O6" s="240"/>
      <c r="P6" s="516">
        <f>T49</f>
        <v>11076.07</v>
      </c>
      <c r="Q6" s="516"/>
      <c r="R6" s="517"/>
      <c r="S6" s="452" t="s">
        <v>60</v>
      </c>
      <c r="T6" s="454"/>
      <c r="U6" s="511"/>
      <c r="V6" s="512"/>
      <c r="W6" s="32"/>
      <c r="X6" s="64"/>
      <c r="Y6" s="65"/>
      <c r="Z6" s="173"/>
      <c r="AA6" s="173"/>
      <c r="AB6" s="173"/>
    </row>
    <row r="7" spans="1:28" ht="15" customHeight="1">
      <c r="A7" s="167"/>
      <c r="B7" s="230" t="s">
        <v>61</v>
      </c>
      <c r="C7" s="45"/>
      <c r="D7" s="535" t="s">
        <v>62</v>
      </c>
      <c r="E7" s="537"/>
      <c r="F7" s="538"/>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11076.07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86982522</v>
      </c>
      <c r="C18" s="257" t="s">
        <v>126</v>
      </c>
      <c r="D18" s="248">
        <v>500</v>
      </c>
      <c r="E18" s="165">
        <v>1</v>
      </c>
      <c r="F18" s="22">
        <v>60.74</v>
      </c>
      <c r="G18" s="23">
        <f>ROUND(IF($F$17="USD $", F18*$E$15,F18*$D$15),2)</f>
        <v>86.25</v>
      </c>
      <c r="H18" s="24">
        <f>ROUND(IF($H$17=$G$17,E18*G18,E18*F18),2)</f>
        <v>86.25</v>
      </c>
      <c r="I18" s="25"/>
      <c r="J18" s="201">
        <f t="shared" ref="J18:J48" si="0">E18</f>
        <v>1</v>
      </c>
      <c r="K18" s="23">
        <f>IFERROR(IF(M18="OEM DISC %",ROUND(IF($K$17=$F$17,F18*(1-N18),G18*(1-N18)),2),IF(M18="MARKUP %",ROUND(R18/J18*(1+N18),2))),0)</f>
        <v>47.44</v>
      </c>
      <c r="L18" s="23">
        <f>ROUND((J18*K18),2)</f>
        <v>47.44</v>
      </c>
      <c r="M18" s="22" t="s">
        <v>113</v>
      </c>
      <c r="N18" s="50">
        <v>0.45</v>
      </c>
      <c r="O18" s="68"/>
      <c r="P18" s="2"/>
      <c r="Q18" s="27"/>
      <c r="R18" s="28">
        <f>ROUND(IF($R$17=$Q$17,Q18,IF($R$17="USD $",Q18*$D$15,Q18*$E$15))*E18,2)</f>
        <v>0</v>
      </c>
      <c r="S18" s="28">
        <f>IFERROR(ROUND(T18/E18,2),0)</f>
        <v>47.44</v>
      </c>
      <c r="T18" s="28">
        <f>ROUND(L18-R18,2)</f>
        <v>47.44</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v>1</v>
      </c>
      <c r="F20" s="22"/>
      <c r="G20" s="23">
        <f t="shared" si="1"/>
        <v>0</v>
      </c>
      <c r="H20" s="24">
        <f t="shared" si="2"/>
        <v>0</v>
      </c>
      <c r="I20" s="56"/>
      <c r="J20" s="201">
        <f t="shared" si="0"/>
        <v>1</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84299977</v>
      </c>
      <c r="C21" s="258" t="s">
        <v>115</v>
      </c>
      <c r="D21" s="249">
        <v>250</v>
      </c>
      <c r="E21" s="166">
        <v>1</v>
      </c>
      <c r="F21" s="29">
        <v>31.66</v>
      </c>
      <c r="G21" s="52">
        <f t="shared" si="1"/>
        <v>44.96</v>
      </c>
      <c r="H21" s="53">
        <f t="shared" si="2"/>
        <v>44.96</v>
      </c>
      <c r="I21" s="56"/>
      <c r="J21" s="200">
        <f t="shared" si="0"/>
        <v>1</v>
      </c>
      <c r="K21" s="52">
        <f t="shared" si="3"/>
        <v>24.73</v>
      </c>
      <c r="L21" s="52">
        <f t="shared" si="4"/>
        <v>24.73</v>
      </c>
      <c r="M21" s="252" t="s">
        <v>113</v>
      </c>
      <c r="N21" s="30">
        <v>0.45</v>
      </c>
      <c r="O21" s="68"/>
      <c r="P21" s="1"/>
      <c r="Q21" s="29"/>
      <c r="R21" s="54">
        <f t="shared" si="9"/>
        <v>0</v>
      </c>
      <c r="S21" s="77">
        <f t="shared" si="5"/>
        <v>24.73</v>
      </c>
      <c r="T21" s="77">
        <f t="shared" si="6"/>
        <v>24.73</v>
      </c>
      <c r="U21" s="55">
        <f t="shared" si="7"/>
        <v>0</v>
      </c>
      <c r="V21" s="55">
        <f t="shared" si="8"/>
        <v>1</v>
      </c>
      <c r="W21" s="42"/>
      <c r="X21" s="67"/>
      <c r="Y21" s="173" t="s">
        <v>122</v>
      </c>
      <c r="Z21" s="173">
        <v>1000</v>
      </c>
      <c r="AA21" s="173"/>
      <c r="AB21" s="173"/>
    </row>
    <row r="22" spans="1:28">
      <c r="A22" s="167"/>
      <c r="B22" s="2">
        <v>47456328</v>
      </c>
      <c r="C22" s="255" t="s">
        <v>124</v>
      </c>
      <c r="D22" s="250">
        <v>500</v>
      </c>
      <c r="E22" s="165">
        <v>1</v>
      </c>
      <c r="F22" s="22">
        <v>118.92</v>
      </c>
      <c r="G22" s="23">
        <f t="shared" si="1"/>
        <v>168.87</v>
      </c>
      <c r="H22" s="24">
        <f t="shared" si="2"/>
        <v>168.87</v>
      </c>
      <c r="I22" s="56"/>
      <c r="J22" s="201">
        <f t="shared" si="0"/>
        <v>1</v>
      </c>
      <c r="K22" s="23">
        <f t="shared" si="3"/>
        <v>92.88</v>
      </c>
      <c r="L22" s="23">
        <f t="shared" si="4"/>
        <v>92.88</v>
      </c>
      <c r="M22" s="22" t="s">
        <v>113</v>
      </c>
      <c r="N22" s="26">
        <v>0.45</v>
      </c>
      <c r="O22" s="68"/>
      <c r="P22" s="3"/>
      <c r="Q22" s="27"/>
      <c r="R22" s="28">
        <f t="shared" si="9"/>
        <v>0</v>
      </c>
      <c r="S22" s="28">
        <f t="shared" si="5"/>
        <v>92.88</v>
      </c>
      <c r="T22" s="28">
        <f t="shared" si="6"/>
        <v>92.88</v>
      </c>
      <c r="U22" s="43">
        <f t="shared" si="7"/>
        <v>0</v>
      </c>
      <c r="V22" s="43">
        <f t="shared" si="8"/>
        <v>1</v>
      </c>
      <c r="W22" s="41"/>
      <c r="X22" s="67"/>
      <c r="Y22" s="173" t="s">
        <v>46</v>
      </c>
      <c r="Z22" s="173">
        <v>1200</v>
      </c>
      <c r="AA22" s="173"/>
      <c r="AB22" s="173"/>
    </row>
    <row r="23" spans="1:28">
      <c r="A23" s="167"/>
      <c r="B23" s="1">
        <v>84376814</v>
      </c>
      <c r="C23" s="258" t="s">
        <v>560</v>
      </c>
      <c r="D23" s="249">
        <v>250</v>
      </c>
      <c r="E23" s="166">
        <v>1</v>
      </c>
      <c r="F23" s="29">
        <v>80.62</v>
      </c>
      <c r="G23" s="52">
        <f t="shared" si="1"/>
        <v>114.48</v>
      </c>
      <c r="H23" s="53">
        <f t="shared" si="2"/>
        <v>114.48</v>
      </c>
      <c r="I23" s="56"/>
      <c r="J23" s="200">
        <f t="shared" si="0"/>
        <v>1</v>
      </c>
      <c r="K23" s="52">
        <f t="shared" si="3"/>
        <v>62.96</v>
      </c>
      <c r="L23" s="52">
        <f t="shared" si="4"/>
        <v>62.96</v>
      </c>
      <c r="M23" s="252" t="s">
        <v>113</v>
      </c>
      <c r="N23" s="30">
        <v>0.45</v>
      </c>
      <c r="O23" s="68"/>
      <c r="P23" s="1"/>
      <c r="Q23" s="29"/>
      <c r="R23" s="54">
        <f t="shared" si="9"/>
        <v>0</v>
      </c>
      <c r="S23" s="77">
        <f t="shared" si="5"/>
        <v>62.96</v>
      </c>
      <c r="T23" s="77">
        <f t="shared" si="6"/>
        <v>62.96</v>
      </c>
      <c r="U23" s="55">
        <f t="shared" si="7"/>
        <v>0</v>
      </c>
      <c r="V23" s="55">
        <f t="shared" si="8"/>
        <v>1</v>
      </c>
      <c r="W23" s="42"/>
      <c r="X23" s="67"/>
      <c r="Y23" s="173" t="s">
        <v>127</v>
      </c>
      <c r="Z23" s="173">
        <v>2000</v>
      </c>
      <c r="AA23" s="173"/>
      <c r="AB23" s="173"/>
    </row>
    <row r="24" spans="1:28">
      <c r="A24" s="167"/>
      <c r="B24" s="2">
        <v>84475542</v>
      </c>
      <c r="C24" s="255" t="s">
        <v>112</v>
      </c>
      <c r="D24" s="250">
        <v>250</v>
      </c>
      <c r="E24" s="165">
        <v>1</v>
      </c>
      <c r="F24" s="22">
        <v>24.67</v>
      </c>
      <c r="G24" s="23">
        <f t="shared" si="1"/>
        <v>35.03</v>
      </c>
      <c r="H24" s="24">
        <f t="shared" si="2"/>
        <v>35.03</v>
      </c>
      <c r="I24" s="56"/>
      <c r="J24" s="201">
        <f t="shared" si="0"/>
        <v>1</v>
      </c>
      <c r="K24" s="23">
        <f t="shared" si="3"/>
        <v>19.27</v>
      </c>
      <c r="L24" s="23">
        <f t="shared" si="4"/>
        <v>19.27</v>
      </c>
      <c r="M24" s="22" t="s">
        <v>113</v>
      </c>
      <c r="N24" s="26">
        <v>0.45</v>
      </c>
      <c r="O24" s="68"/>
      <c r="P24" s="3"/>
      <c r="Q24" s="27"/>
      <c r="R24" s="28">
        <f t="shared" si="9"/>
        <v>0</v>
      </c>
      <c r="S24" s="28">
        <f t="shared" si="5"/>
        <v>19.27</v>
      </c>
      <c r="T24" s="28">
        <f t="shared" si="6"/>
        <v>19.27</v>
      </c>
      <c r="U24" s="43">
        <f t="shared" si="7"/>
        <v>0</v>
      </c>
      <c r="V24" s="43">
        <f t="shared" si="8"/>
        <v>1</v>
      </c>
      <c r="W24" s="41"/>
      <c r="X24" s="67"/>
      <c r="Y24" s="173" t="s">
        <v>130</v>
      </c>
      <c r="Z24" s="173">
        <v>4000</v>
      </c>
      <c r="AA24" s="173"/>
      <c r="AB24" s="173"/>
    </row>
    <row r="25" spans="1:28">
      <c r="A25" s="167"/>
      <c r="B25" s="1">
        <v>9611973</v>
      </c>
      <c r="C25" s="258" t="s">
        <v>750</v>
      </c>
      <c r="D25" s="249">
        <v>250</v>
      </c>
      <c r="E25" s="166">
        <v>1</v>
      </c>
      <c r="F25" s="29">
        <v>93.04</v>
      </c>
      <c r="G25" s="52">
        <f t="shared" si="1"/>
        <v>132.12</v>
      </c>
      <c r="H25" s="53">
        <f t="shared" si="2"/>
        <v>132.12</v>
      </c>
      <c r="I25" s="56"/>
      <c r="J25" s="200">
        <f t="shared" si="0"/>
        <v>1</v>
      </c>
      <c r="K25" s="52">
        <f t="shared" si="3"/>
        <v>72.67</v>
      </c>
      <c r="L25" s="52">
        <f t="shared" si="4"/>
        <v>72.67</v>
      </c>
      <c r="M25" s="252" t="s">
        <v>113</v>
      </c>
      <c r="N25" s="30">
        <v>0.45</v>
      </c>
      <c r="O25" s="68"/>
      <c r="P25" s="1"/>
      <c r="Q25" s="29"/>
      <c r="R25" s="54">
        <f t="shared" si="9"/>
        <v>0</v>
      </c>
      <c r="S25" s="77">
        <f t="shared" si="5"/>
        <v>72.67</v>
      </c>
      <c r="T25" s="77">
        <f t="shared" si="6"/>
        <v>72.67</v>
      </c>
      <c r="U25" s="55">
        <f t="shared" si="7"/>
        <v>0</v>
      </c>
      <c r="V25" s="55">
        <f t="shared" si="8"/>
        <v>1</v>
      </c>
      <c r="W25" s="42"/>
      <c r="X25" s="67"/>
      <c r="Y25" s="173" t="s">
        <v>133</v>
      </c>
      <c r="Z25" s="173">
        <v>6000</v>
      </c>
      <c r="AA25" s="173"/>
      <c r="AB25" s="173"/>
    </row>
    <row r="26" spans="1:28">
      <c r="A26" s="167"/>
      <c r="B26" s="268" t="s">
        <v>751</v>
      </c>
      <c r="C26" s="255" t="s">
        <v>483</v>
      </c>
      <c r="D26" s="250">
        <v>8000</v>
      </c>
      <c r="E26" s="165">
        <v>1</v>
      </c>
      <c r="F26" s="22">
        <v>1302.51</v>
      </c>
      <c r="G26" s="23">
        <f t="shared" si="1"/>
        <v>1849.56</v>
      </c>
      <c r="H26" s="24">
        <f t="shared" si="2"/>
        <v>1849.56</v>
      </c>
      <c r="I26" s="56"/>
      <c r="J26" s="201">
        <f t="shared" si="0"/>
        <v>1</v>
      </c>
      <c r="K26" s="23">
        <f t="shared" si="3"/>
        <v>1017.26</v>
      </c>
      <c r="L26" s="23">
        <f t="shared" si="4"/>
        <v>1017.26</v>
      </c>
      <c r="M26" s="22" t="s">
        <v>113</v>
      </c>
      <c r="N26" s="26">
        <v>0.45</v>
      </c>
      <c r="O26" s="68"/>
      <c r="P26" s="3"/>
      <c r="Q26" s="27"/>
      <c r="R26" s="28">
        <f t="shared" si="9"/>
        <v>0</v>
      </c>
      <c r="S26" s="28">
        <f t="shared" si="5"/>
        <v>1017.26</v>
      </c>
      <c r="T26" s="28">
        <f t="shared" si="6"/>
        <v>1017.26</v>
      </c>
      <c r="U26" s="43">
        <f t="shared" si="7"/>
        <v>0</v>
      </c>
      <c r="V26" s="43">
        <f t="shared" si="8"/>
        <v>1</v>
      </c>
      <c r="W26" s="41"/>
      <c r="X26" s="67"/>
      <c r="Y26" s="173" t="s">
        <v>134</v>
      </c>
      <c r="Z26" s="173">
        <v>8000</v>
      </c>
      <c r="AA26" s="173"/>
      <c r="AB26" s="173"/>
    </row>
    <row r="27" spans="1:28">
      <c r="A27" s="167"/>
      <c r="B27" s="269" t="s">
        <v>752</v>
      </c>
      <c r="C27" s="258" t="s">
        <v>176</v>
      </c>
      <c r="D27" s="249">
        <v>8000</v>
      </c>
      <c r="E27" s="166">
        <v>1</v>
      </c>
      <c r="F27" s="29">
        <v>687.04</v>
      </c>
      <c r="G27" s="52">
        <f t="shared" si="1"/>
        <v>975.6</v>
      </c>
      <c r="H27" s="53">
        <f t="shared" si="2"/>
        <v>975.6</v>
      </c>
      <c r="I27" s="56"/>
      <c r="J27" s="200">
        <f t="shared" si="0"/>
        <v>1</v>
      </c>
      <c r="K27" s="52">
        <f t="shared" si="3"/>
        <v>536.58000000000004</v>
      </c>
      <c r="L27" s="52">
        <f t="shared" si="4"/>
        <v>536.58000000000004</v>
      </c>
      <c r="M27" s="252" t="s">
        <v>113</v>
      </c>
      <c r="N27" s="30">
        <v>0.45</v>
      </c>
      <c r="O27" s="68"/>
      <c r="P27" s="1"/>
      <c r="Q27" s="29"/>
      <c r="R27" s="54">
        <f t="shared" si="9"/>
        <v>0</v>
      </c>
      <c r="S27" s="77">
        <f t="shared" si="5"/>
        <v>536.58000000000004</v>
      </c>
      <c r="T27" s="77">
        <f t="shared" si="6"/>
        <v>536.58000000000004</v>
      </c>
      <c r="U27" s="55">
        <f t="shared" si="7"/>
        <v>0</v>
      </c>
      <c r="V27" s="55">
        <f t="shared" si="8"/>
        <v>1</v>
      </c>
      <c r="W27" s="42"/>
      <c r="X27" s="67"/>
      <c r="Y27" s="173" t="s">
        <v>137</v>
      </c>
      <c r="Z27" s="185">
        <v>10000</v>
      </c>
      <c r="AA27" s="173"/>
      <c r="AB27" s="173"/>
    </row>
    <row r="28" spans="1:28">
      <c r="A28" s="167"/>
      <c r="B28" s="2" t="s">
        <v>753</v>
      </c>
      <c r="C28" s="255" t="s">
        <v>147</v>
      </c>
      <c r="D28" s="250">
        <v>4000</v>
      </c>
      <c r="E28" s="165">
        <v>6</v>
      </c>
      <c r="F28" s="22">
        <v>405.29</v>
      </c>
      <c r="G28" s="23">
        <f t="shared" si="1"/>
        <v>575.51</v>
      </c>
      <c r="H28" s="24">
        <f t="shared" si="2"/>
        <v>3453.06</v>
      </c>
      <c r="I28" s="56"/>
      <c r="J28" s="201">
        <f t="shared" si="0"/>
        <v>6</v>
      </c>
      <c r="K28" s="23">
        <f t="shared" si="3"/>
        <v>316.52999999999997</v>
      </c>
      <c r="L28" s="23">
        <f t="shared" si="4"/>
        <v>1899.18</v>
      </c>
      <c r="M28" s="22" t="s">
        <v>113</v>
      </c>
      <c r="N28" s="26">
        <v>0.45</v>
      </c>
      <c r="O28" s="68"/>
      <c r="P28" s="3"/>
      <c r="Q28" s="27"/>
      <c r="R28" s="28">
        <f t="shared" si="9"/>
        <v>0</v>
      </c>
      <c r="S28" s="28">
        <f t="shared" si="5"/>
        <v>316.52999999999997</v>
      </c>
      <c r="T28" s="28">
        <f t="shared" si="6"/>
        <v>1899.18</v>
      </c>
      <c r="U28" s="43">
        <f t="shared" si="7"/>
        <v>0</v>
      </c>
      <c r="V28" s="43">
        <f t="shared" si="8"/>
        <v>1</v>
      </c>
      <c r="W28" s="41"/>
      <c r="X28" s="67"/>
      <c r="Y28" s="173" t="s">
        <v>139</v>
      </c>
      <c r="Z28" s="173" t="s">
        <v>140</v>
      </c>
      <c r="AA28" s="173"/>
      <c r="AB28" s="173"/>
    </row>
    <row r="29" spans="1:28">
      <c r="A29" s="167"/>
      <c r="B29" s="1" t="s">
        <v>754</v>
      </c>
      <c r="C29" s="258" t="s">
        <v>432</v>
      </c>
      <c r="D29" s="249">
        <v>4000</v>
      </c>
      <c r="E29" s="166">
        <v>1</v>
      </c>
      <c r="F29" s="29">
        <v>174.77</v>
      </c>
      <c r="G29" s="52">
        <f>ROUND(IF($F$17="USD $", F29*$E$15,F29*$D$15),2)</f>
        <v>248.17</v>
      </c>
      <c r="H29" s="53">
        <f>ROUND(IF($H$17=$G$17,E29*G29,E29*F29),2)</f>
        <v>248.17</v>
      </c>
      <c r="I29" s="56"/>
      <c r="J29" s="200">
        <f t="shared" si="0"/>
        <v>1</v>
      </c>
      <c r="K29" s="52">
        <f t="shared" si="3"/>
        <v>136.49</v>
      </c>
      <c r="L29" s="52">
        <f>ROUND((J29*K29),2)</f>
        <v>136.49</v>
      </c>
      <c r="M29" s="252" t="s">
        <v>113</v>
      </c>
      <c r="N29" s="30">
        <v>0.45</v>
      </c>
      <c r="O29" s="68"/>
      <c r="P29" s="1"/>
      <c r="Q29" s="29"/>
      <c r="R29" s="54">
        <f t="shared" si="9"/>
        <v>0</v>
      </c>
      <c r="S29" s="77">
        <f t="shared" si="5"/>
        <v>136.49</v>
      </c>
      <c r="T29" s="77">
        <f t="shared" si="6"/>
        <v>136.49</v>
      </c>
      <c r="U29" s="55">
        <f t="shared" si="7"/>
        <v>0</v>
      </c>
      <c r="V29" s="55">
        <f t="shared" si="8"/>
        <v>1</v>
      </c>
      <c r="W29" s="42"/>
      <c r="X29" s="67"/>
      <c r="Y29" s="173" t="s">
        <v>143</v>
      </c>
      <c r="Z29" s="173"/>
      <c r="AA29" s="173"/>
      <c r="AB29" s="173"/>
    </row>
    <row r="30" spans="1:28">
      <c r="A30" s="167"/>
      <c r="B30" s="2" t="s">
        <v>755</v>
      </c>
      <c r="C30" s="255" t="s">
        <v>145</v>
      </c>
      <c r="D30" s="250">
        <v>6000</v>
      </c>
      <c r="E30" s="165">
        <v>1</v>
      </c>
      <c r="F30" s="22">
        <v>2331.85</v>
      </c>
      <c r="G30" s="23">
        <f>ROUND(IF($F$17="USD $", F30*$E$15,F30*$D$15),2)</f>
        <v>3311.23</v>
      </c>
      <c r="H30" s="24">
        <f>ROUND(IF($H$17=$G$17,E30*G30,E30*F30),2)</f>
        <v>3311.23</v>
      </c>
      <c r="I30" s="56"/>
      <c r="J30" s="201">
        <f t="shared" si="0"/>
        <v>1</v>
      </c>
      <c r="K30" s="23">
        <f>IFERROR(IF(M30="OEM DISC %",ROUND(IF($K$17=$F$17,F30*(1-N30),G30*(1-N30)),2),IF(M30="MARKUP %",ROUND(R30/J30*(1+N30),2))),0)</f>
        <v>1821.18</v>
      </c>
      <c r="L30" s="23">
        <f t="shared" si="4"/>
        <v>1821.18</v>
      </c>
      <c r="M30" s="22" t="s">
        <v>113</v>
      </c>
      <c r="N30" s="26">
        <v>0.45</v>
      </c>
      <c r="O30" s="68"/>
      <c r="P30" s="3"/>
      <c r="Q30" s="27"/>
      <c r="R30" s="28">
        <f t="shared" si="9"/>
        <v>0</v>
      </c>
      <c r="S30" s="28">
        <f t="shared" si="5"/>
        <v>1821.18</v>
      </c>
      <c r="T30" s="28">
        <f t="shared" si="6"/>
        <v>1821.18</v>
      </c>
      <c r="U30" s="43">
        <f t="shared" si="7"/>
        <v>0</v>
      </c>
      <c r="V30" s="43">
        <f t="shared" si="8"/>
        <v>1</v>
      </c>
      <c r="W30" s="41"/>
      <c r="X30" s="67"/>
      <c r="Y30" s="173"/>
      <c r="Z30" s="173"/>
      <c r="AA30" s="173"/>
      <c r="AB30" s="173"/>
    </row>
    <row r="31" spans="1:28">
      <c r="A31" s="167"/>
      <c r="B31" s="1" t="s">
        <v>756</v>
      </c>
      <c r="C31" s="258" t="s">
        <v>333</v>
      </c>
      <c r="D31" s="249">
        <v>8000</v>
      </c>
      <c r="E31" s="166">
        <v>1</v>
      </c>
      <c r="F31" s="29"/>
      <c r="G31" s="52">
        <f>ROUND(IF($F$17="USD $", F31*$E$15,F31*$D$15),2)</f>
        <v>0</v>
      </c>
      <c r="H31" s="53">
        <f>ROUND(IF($H$17=$G$17,E31*G31,E31*F31),2)</f>
        <v>0</v>
      </c>
      <c r="I31" s="56"/>
      <c r="J31" s="200">
        <f t="shared" si="0"/>
        <v>1</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757</v>
      </c>
      <c r="D33" s="249">
        <v>500</v>
      </c>
      <c r="E33" s="166">
        <v>4</v>
      </c>
      <c r="F33" s="29">
        <v>1601.9</v>
      </c>
      <c r="G33" s="52">
        <f t="shared" si="1"/>
        <v>2274.6999999999998</v>
      </c>
      <c r="H33" s="53">
        <f t="shared" si="2"/>
        <v>9098.7999999999993</v>
      </c>
      <c r="I33" s="56"/>
      <c r="J33" s="200">
        <f t="shared" si="0"/>
        <v>4</v>
      </c>
      <c r="K33" s="52">
        <f t="shared" si="3"/>
        <v>1251.0899999999999</v>
      </c>
      <c r="L33" s="52">
        <f t="shared" si="4"/>
        <v>5004.3599999999997</v>
      </c>
      <c r="M33" s="252" t="s">
        <v>113</v>
      </c>
      <c r="N33" s="30">
        <v>0.45</v>
      </c>
      <c r="O33" s="68"/>
      <c r="P33" s="1"/>
      <c r="Q33" s="29"/>
      <c r="R33" s="54">
        <f t="shared" si="9"/>
        <v>0</v>
      </c>
      <c r="S33" s="77">
        <f t="shared" si="5"/>
        <v>1251.0899999999999</v>
      </c>
      <c r="T33" s="77">
        <f t="shared" si="6"/>
        <v>5004.3599999999997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v>84557622</v>
      </c>
      <c r="C35" s="258" t="s">
        <v>184</v>
      </c>
      <c r="D35" s="249">
        <v>1200</v>
      </c>
      <c r="E35" s="166">
        <v>1</v>
      </c>
      <c r="F35" s="29">
        <v>392.97</v>
      </c>
      <c r="G35" s="52">
        <f t="shared" si="1"/>
        <v>558.02</v>
      </c>
      <c r="H35" s="53">
        <f t="shared" si="2"/>
        <v>558.02</v>
      </c>
      <c r="I35" s="56"/>
      <c r="J35" s="200">
        <f t="shared" si="0"/>
        <v>1</v>
      </c>
      <c r="K35" s="52">
        <f t="shared" si="3"/>
        <v>306.91000000000003</v>
      </c>
      <c r="L35" s="52">
        <f t="shared" si="4"/>
        <v>306.91000000000003</v>
      </c>
      <c r="M35" s="252" t="s">
        <v>113</v>
      </c>
      <c r="N35" s="30">
        <v>0.45</v>
      </c>
      <c r="O35" s="68"/>
      <c r="P35" s="1"/>
      <c r="Q35" s="29"/>
      <c r="R35" s="54">
        <f t="shared" si="9"/>
        <v>0</v>
      </c>
      <c r="S35" s="77">
        <f t="shared" si="5"/>
        <v>306.91000000000003</v>
      </c>
      <c r="T35" s="77">
        <f t="shared" si="6"/>
        <v>306.91000000000003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v>48011699</v>
      </c>
      <c r="C37" s="258" t="s">
        <v>178</v>
      </c>
      <c r="D37" s="249">
        <v>1200</v>
      </c>
      <c r="E37" s="166">
        <v>8</v>
      </c>
      <c r="F37" s="29"/>
      <c r="G37" s="52">
        <f t="shared" si="1"/>
        <v>0</v>
      </c>
      <c r="H37" s="53">
        <f t="shared" si="2"/>
        <v>0</v>
      </c>
      <c r="I37" s="56"/>
      <c r="J37" s="200">
        <f t="shared" si="0"/>
        <v>8</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32</v>
      </c>
      <c r="F49" s="190">
        <f>SUM(F18:F48)</f>
        <v>7349.71</v>
      </c>
      <c r="G49" s="191">
        <f>SUM(G18:G48)</f>
        <v>10436.599999999999</v>
      </c>
      <c r="H49" s="192">
        <f>SUM(H18:H48)</f>
        <v>20138.25</v>
      </c>
      <c r="I49" s="193"/>
      <c r="J49" s="194">
        <f>SUM(J18:J48)</f>
        <v>32</v>
      </c>
      <c r="K49" s="191">
        <f>SUM(K18:K48)</f>
        <v>5740.15</v>
      </c>
      <c r="L49" s="192">
        <f>SUM(L18:L48)</f>
        <v>11076.07</v>
      </c>
      <c r="M49" s="192"/>
      <c r="N49" s="192"/>
      <c r="O49" s="195"/>
      <c r="P49" s="188"/>
      <c r="Q49" s="191">
        <f>SUM(Q18:Q48)</f>
        <v>0</v>
      </c>
      <c r="R49" s="191">
        <f>SUM(R18:R48)</f>
        <v>0</v>
      </c>
      <c r="S49" s="192">
        <f>SUM(S18:S48)</f>
        <v>5740.15</v>
      </c>
      <c r="T49" s="192">
        <f>SUM(T18:T48)</f>
        <v>11076.07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8" priority="3" stopIfTrue="1">
      <formula>$U$9&gt;100%</formula>
    </cfRule>
    <cfRule type="expression" dxfId="287" priority="4">
      <formula>$U$9&lt;50%</formula>
    </cfRule>
  </conditionalFormatting>
  <conditionalFormatting sqref="V9:V10">
    <cfRule type="expression" dxfId="286" priority="1">
      <formula>$V$9&lt;50%</formula>
    </cfRule>
    <cfRule type="expression" dxfId="285" priority="2">
      <formula>$V$9&gt;50%</formula>
    </cfRule>
  </conditionalFormatting>
  <dataValidations count="5">
    <dataValidation type="list" allowBlank="1" showInputMessage="1" showErrorMessage="1" sqref="M18:M48" xr:uid="{A825BF3B-A56A-4D46-AF34-37DD0D0803EF}">
      <formula1>$Y$31:$Y$32</formula1>
    </dataValidation>
    <dataValidation type="list" showInputMessage="1" showErrorMessage="1" sqref="D18:D48" xr:uid="{2F768FA8-81F8-4D24-A225-194BCCA3FA7E}">
      <formula1>$Z$18:$Z$29</formula1>
    </dataValidation>
    <dataValidation type="list" allowBlank="1" showInputMessage="1" showErrorMessage="1" sqref="I13" xr:uid="{54713721-4001-436B-8466-21D01AFA757A}">
      <formula1>$K$9:$K$9</formula1>
    </dataValidation>
    <dataValidation type="list" allowBlank="1" showInputMessage="1" showErrorMessage="1" sqref="H13" xr:uid="{FB38B2DE-7E07-45E2-AE1A-6F8C68923166}">
      <formula1>$Y$13:$Y$14</formula1>
    </dataValidation>
    <dataValidation type="list" allowBlank="1" showInputMessage="1" showErrorMessage="1" sqref="F17 K17 Q17 Q14" xr:uid="{94794637-CE8E-4D6C-BE5E-EBC366E640F1}">
      <formula1>$Y$11:$Y$12</formula1>
    </dataValidation>
  </dataValidations>
  <printOptions verticalCentered="1"/>
  <pageMargins left="0.2" right="0.2" top="0.25" bottom="0.25" header="0.05" footer="0.05"/>
  <pageSetup scale="39" orientation="landscape"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18CD-545F-48BB-BE44-A5D081EE060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758</v>
      </c>
      <c r="G2" s="545"/>
      <c r="H2" s="541" t="s">
        <v>36</v>
      </c>
      <c r="I2" s="542"/>
      <c r="J2" s="543"/>
      <c r="K2" s="48"/>
      <c r="L2" s="526" t="s">
        <v>37</v>
      </c>
      <c r="M2" s="527"/>
      <c r="N2" s="528"/>
      <c r="O2" s="240"/>
      <c r="P2" s="439">
        <f>H49</f>
        <v>21243.67</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11684.07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9559.5999999999985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759</v>
      </c>
      <c r="G5" s="539"/>
      <c r="H5" s="535" t="s">
        <v>52</v>
      </c>
      <c r="I5" s="536"/>
      <c r="J5" s="537"/>
      <c r="K5" s="46"/>
      <c r="L5" s="532" t="s">
        <v>53</v>
      </c>
      <c r="M5" s="533"/>
      <c r="N5" s="534"/>
      <c r="O5" s="240"/>
      <c r="P5" s="518">
        <f>IFERROR((P2-P3)/P2,"")</f>
        <v>0.44999757574844645</v>
      </c>
      <c r="Q5" s="518"/>
      <c r="R5" s="519"/>
      <c r="S5" s="452" t="s">
        <v>54</v>
      </c>
      <c r="T5" s="454"/>
      <c r="U5" s="511"/>
      <c r="V5" s="512"/>
      <c r="W5" s="31"/>
      <c r="X5" s="167"/>
      <c r="Y5" s="175"/>
      <c r="Z5" s="173"/>
      <c r="AA5" s="173"/>
      <c r="AB5" s="173"/>
    </row>
    <row r="6" spans="1:28" ht="15" customHeight="1">
      <c r="A6" s="167"/>
      <c r="B6" s="230" t="s">
        <v>55</v>
      </c>
      <c r="C6" s="44"/>
      <c r="D6" s="535" t="s">
        <v>56</v>
      </c>
      <c r="E6" s="537"/>
      <c r="F6" s="538" t="s">
        <v>760</v>
      </c>
      <c r="G6" s="539"/>
      <c r="H6" s="535" t="s">
        <v>58</v>
      </c>
      <c r="I6" s="536"/>
      <c r="J6" s="537"/>
      <c r="K6" s="46"/>
      <c r="L6" s="513" t="s">
        <v>59</v>
      </c>
      <c r="M6" s="514"/>
      <c r="N6" s="515"/>
      <c r="O6" s="240"/>
      <c r="P6" s="516">
        <f>T49</f>
        <v>11684.07</v>
      </c>
      <c r="Q6" s="516"/>
      <c r="R6" s="517"/>
      <c r="S6" s="452" t="s">
        <v>60</v>
      </c>
      <c r="T6" s="454"/>
      <c r="U6" s="511"/>
      <c r="V6" s="512"/>
      <c r="W6" s="32"/>
      <c r="X6" s="64"/>
      <c r="Y6" s="65"/>
      <c r="Z6" s="173"/>
      <c r="AA6" s="173"/>
      <c r="AB6" s="173"/>
    </row>
    <row r="7" spans="1:28" ht="15" customHeight="1">
      <c r="A7" s="167"/>
      <c r="B7" s="230" t="s">
        <v>61</v>
      </c>
      <c r="C7" s="45"/>
      <c r="D7" s="535" t="s">
        <v>62</v>
      </c>
      <c r="E7" s="537"/>
      <c r="F7" s="567">
        <v>173292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11684.07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86982522</v>
      </c>
      <c r="C18" s="257" t="s">
        <v>126</v>
      </c>
      <c r="D18" s="248">
        <v>500</v>
      </c>
      <c r="E18" s="165">
        <v>1</v>
      </c>
      <c r="F18" s="22">
        <v>60.74</v>
      </c>
      <c r="G18" s="23">
        <f>ROUND(IF($F$17="USD $", F18*$E$15,F18*$D$15),2)</f>
        <v>86.25</v>
      </c>
      <c r="H18" s="24">
        <f>ROUND(IF($H$17=$G$17,E18*G18,E18*F18),2)</f>
        <v>86.25</v>
      </c>
      <c r="I18" s="25"/>
      <c r="J18" s="201">
        <f t="shared" ref="J18:J48" si="0">E18</f>
        <v>1</v>
      </c>
      <c r="K18" s="23">
        <f>IFERROR(IF(M18="OEM DISC %",ROUND(IF($K$17=$F$17,F18*(1-N18),G18*(1-N18)),2),IF(M18="MARKUP %",ROUND(R18/J18*(1+N18),2))),0)</f>
        <v>47.44</v>
      </c>
      <c r="L18" s="23">
        <f>ROUND((J18*K18),2)</f>
        <v>47.44</v>
      </c>
      <c r="M18" s="22" t="s">
        <v>113</v>
      </c>
      <c r="N18" s="50">
        <v>0.45</v>
      </c>
      <c r="O18" s="68"/>
      <c r="P18" s="2"/>
      <c r="Q18" s="27"/>
      <c r="R18" s="28">
        <f>ROUND(IF($R$17=$Q$17,Q18,IF($R$17="USD $",Q18*$D$15,Q18*$E$15))*E18,2)</f>
        <v>0</v>
      </c>
      <c r="S18" s="28">
        <f>IFERROR(ROUND(T18/E18,2),0)</f>
        <v>47.44</v>
      </c>
      <c r="T18" s="28">
        <f>ROUND(L18-R18,2)</f>
        <v>47.44</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84299977</v>
      </c>
      <c r="C21" s="258" t="s">
        <v>115</v>
      </c>
      <c r="D21" s="249">
        <v>250</v>
      </c>
      <c r="E21" s="166">
        <v>1</v>
      </c>
      <c r="F21" s="29">
        <v>31.66</v>
      </c>
      <c r="G21" s="52">
        <f t="shared" si="1"/>
        <v>44.96</v>
      </c>
      <c r="H21" s="53">
        <f t="shared" si="2"/>
        <v>44.96</v>
      </c>
      <c r="I21" s="56"/>
      <c r="J21" s="200">
        <f t="shared" si="0"/>
        <v>1</v>
      </c>
      <c r="K21" s="52">
        <f t="shared" si="3"/>
        <v>24.73</v>
      </c>
      <c r="L21" s="52">
        <f t="shared" si="4"/>
        <v>24.73</v>
      </c>
      <c r="M21" s="252" t="s">
        <v>113</v>
      </c>
      <c r="N21" s="30">
        <v>0.45</v>
      </c>
      <c r="O21" s="68"/>
      <c r="P21" s="1"/>
      <c r="Q21" s="29"/>
      <c r="R21" s="54">
        <f t="shared" si="9"/>
        <v>0</v>
      </c>
      <c r="S21" s="77">
        <f t="shared" si="5"/>
        <v>24.73</v>
      </c>
      <c r="T21" s="77">
        <f t="shared" si="6"/>
        <v>24.73</v>
      </c>
      <c r="U21" s="55">
        <f t="shared" si="7"/>
        <v>0</v>
      </c>
      <c r="V21" s="55">
        <f t="shared" si="8"/>
        <v>1</v>
      </c>
      <c r="W21" s="42"/>
      <c r="X21" s="67"/>
      <c r="Y21" s="173" t="s">
        <v>122</v>
      </c>
      <c r="Z21" s="173">
        <v>1000</v>
      </c>
      <c r="AA21" s="173"/>
      <c r="AB21" s="173"/>
    </row>
    <row r="22" spans="1:28">
      <c r="A22" s="167"/>
      <c r="B22" s="2">
        <v>47456328</v>
      </c>
      <c r="C22" s="255" t="s">
        <v>124</v>
      </c>
      <c r="D22" s="250">
        <v>500</v>
      </c>
      <c r="E22" s="165">
        <v>1</v>
      </c>
      <c r="F22" s="22">
        <v>118.92</v>
      </c>
      <c r="G22" s="23">
        <f t="shared" si="1"/>
        <v>168.87</v>
      </c>
      <c r="H22" s="24">
        <f t="shared" si="2"/>
        <v>168.87</v>
      </c>
      <c r="I22" s="56"/>
      <c r="J22" s="201">
        <f t="shared" si="0"/>
        <v>1</v>
      </c>
      <c r="K22" s="23">
        <f t="shared" si="3"/>
        <v>92.88</v>
      </c>
      <c r="L22" s="23">
        <f t="shared" si="4"/>
        <v>92.88</v>
      </c>
      <c r="M22" s="22" t="s">
        <v>113</v>
      </c>
      <c r="N22" s="26">
        <v>0.45</v>
      </c>
      <c r="O22" s="68"/>
      <c r="P22" s="3"/>
      <c r="Q22" s="27"/>
      <c r="R22" s="28">
        <f t="shared" si="9"/>
        <v>0</v>
      </c>
      <c r="S22" s="28">
        <f t="shared" si="5"/>
        <v>92.88</v>
      </c>
      <c r="T22" s="28">
        <f t="shared" si="6"/>
        <v>92.88</v>
      </c>
      <c r="U22" s="43">
        <f t="shared" si="7"/>
        <v>0</v>
      </c>
      <c r="V22" s="43">
        <f t="shared" si="8"/>
        <v>1</v>
      </c>
      <c r="W22" s="41"/>
      <c r="X22" s="67"/>
      <c r="Y22" s="173" t="s">
        <v>46</v>
      </c>
      <c r="Z22" s="173">
        <v>1200</v>
      </c>
      <c r="AA22" s="173"/>
      <c r="AB22" s="173"/>
    </row>
    <row r="23" spans="1:28">
      <c r="A23" s="167"/>
      <c r="B23" s="1">
        <v>84376814</v>
      </c>
      <c r="C23" s="258" t="s">
        <v>560</v>
      </c>
      <c r="D23" s="249">
        <v>250</v>
      </c>
      <c r="E23" s="166">
        <v>1</v>
      </c>
      <c r="F23" s="29">
        <v>80.62</v>
      </c>
      <c r="G23" s="52">
        <f t="shared" si="1"/>
        <v>114.48</v>
      </c>
      <c r="H23" s="53">
        <f t="shared" si="2"/>
        <v>114.48</v>
      </c>
      <c r="I23" s="56"/>
      <c r="J23" s="200">
        <f t="shared" si="0"/>
        <v>1</v>
      </c>
      <c r="K23" s="52">
        <f t="shared" si="3"/>
        <v>62.96</v>
      </c>
      <c r="L23" s="52">
        <f t="shared" si="4"/>
        <v>62.96</v>
      </c>
      <c r="M23" s="252" t="s">
        <v>113</v>
      </c>
      <c r="N23" s="30">
        <v>0.45</v>
      </c>
      <c r="O23" s="68"/>
      <c r="P23" s="1"/>
      <c r="Q23" s="29"/>
      <c r="R23" s="54">
        <f t="shared" si="9"/>
        <v>0</v>
      </c>
      <c r="S23" s="77">
        <f t="shared" si="5"/>
        <v>62.96</v>
      </c>
      <c r="T23" s="77">
        <f t="shared" si="6"/>
        <v>62.96</v>
      </c>
      <c r="U23" s="55">
        <f t="shared" si="7"/>
        <v>0</v>
      </c>
      <c r="V23" s="55">
        <f t="shared" si="8"/>
        <v>1</v>
      </c>
      <c r="W23" s="42"/>
      <c r="X23" s="67"/>
      <c r="Y23" s="173" t="s">
        <v>127</v>
      </c>
      <c r="Z23" s="173">
        <v>2000</v>
      </c>
      <c r="AA23" s="173"/>
      <c r="AB23" s="173"/>
    </row>
    <row r="24" spans="1:28">
      <c r="A24" s="167"/>
      <c r="B24" s="2">
        <v>84475542</v>
      </c>
      <c r="C24" s="255" t="s">
        <v>112</v>
      </c>
      <c r="D24" s="250">
        <v>250</v>
      </c>
      <c r="E24" s="165">
        <v>1</v>
      </c>
      <c r="F24" s="22">
        <v>24.67</v>
      </c>
      <c r="G24" s="23">
        <f t="shared" si="1"/>
        <v>35.03</v>
      </c>
      <c r="H24" s="24">
        <f t="shared" si="2"/>
        <v>35.03</v>
      </c>
      <c r="I24" s="56"/>
      <c r="J24" s="201">
        <f t="shared" si="0"/>
        <v>1</v>
      </c>
      <c r="K24" s="23">
        <f t="shared" si="3"/>
        <v>19.27</v>
      </c>
      <c r="L24" s="23">
        <f t="shared" si="4"/>
        <v>19.27</v>
      </c>
      <c r="M24" s="22" t="s">
        <v>113</v>
      </c>
      <c r="N24" s="26">
        <v>0.45</v>
      </c>
      <c r="O24" s="68"/>
      <c r="P24" s="3"/>
      <c r="Q24" s="27"/>
      <c r="R24" s="28">
        <f t="shared" si="9"/>
        <v>0</v>
      </c>
      <c r="S24" s="28">
        <f t="shared" si="5"/>
        <v>19.27</v>
      </c>
      <c r="T24" s="28">
        <f t="shared" si="6"/>
        <v>19.27</v>
      </c>
      <c r="U24" s="43">
        <f t="shared" si="7"/>
        <v>0</v>
      </c>
      <c r="V24" s="43">
        <f t="shared" si="8"/>
        <v>1</v>
      </c>
      <c r="W24" s="41"/>
      <c r="X24" s="67"/>
      <c r="Y24" s="173" t="s">
        <v>130</v>
      </c>
      <c r="Z24" s="173">
        <v>4000</v>
      </c>
      <c r="AA24" s="173"/>
      <c r="AB24" s="173"/>
    </row>
    <row r="25" spans="1:28">
      <c r="A25" s="167"/>
      <c r="B25" s="1">
        <v>9611973</v>
      </c>
      <c r="C25" s="258" t="s">
        <v>750</v>
      </c>
      <c r="D25" s="249">
        <v>250</v>
      </c>
      <c r="E25" s="166">
        <v>1</v>
      </c>
      <c r="F25" s="29">
        <v>93.04</v>
      </c>
      <c r="G25" s="52">
        <f t="shared" si="1"/>
        <v>132.12</v>
      </c>
      <c r="H25" s="53">
        <f t="shared" si="2"/>
        <v>132.12</v>
      </c>
      <c r="I25" s="56"/>
      <c r="J25" s="200">
        <f t="shared" si="0"/>
        <v>1</v>
      </c>
      <c r="K25" s="52">
        <f t="shared" si="3"/>
        <v>72.67</v>
      </c>
      <c r="L25" s="52">
        <f t="shared" si="4"/>
        <v>72.67</v>
      </c>
      <c r="M25" s="252" t="s">
        <v>113</v>
      </c>
      <c r="N25" s="30">
        <v>0.45</v>
      </c>
      <c r="O25" s="68"/>
      <c r="P25" s="1"/>
      <c r="Q25" s="29"/>
      <c r="R25" s="54">
        <f t="shared" si="9"/>
        <v>0</v>
      </c>
      <c r="S25" s="77">
        <f t="shared" si="5"/>
        <v>72.67</v>
      </c>
      <c r="T25" s="77">
        <f t="shared" si="6"/>
        <v>72.67</v>
      </c>
      <c r="U25" s="55">
        <f t="shared" si="7"/>
        <v>0</v>
      </c>
      <c r="V25" s="55">
        <f t="shared" si="8"/>
        <v>1</v>
      </c>
      <c r="W25" s="42"/>
      <c r="X25" s="67"/>
      <c r="Y25" s="173" t="s">
        <v>133</v>
      </c>
      <c r="Z25" s="173">
        <v>6000</v>
      </c>
      <c r="AA25" s="173"/>
      <c r="AB25" s="173"/>
    </row>
    <row r="26" spans="1:28">
      <c r="A26" s="167"/>
      <c r="B26" s="268" t="s">
        <v>761</v>
      </c>
      <c r="C26" s="255" t="s">
        <v>483</v>
      </c>
      <c r="D26" s="250">
        <v>8000</v>
      </c>
      <c r="E26" s="165">
        <v>1</v>
      </c>
      <c r="F26" s="22">
        <v>1788.03</v>
      </c>
      <c r="G26" s="23">
        <f t="shared" si="1"/>
        <v>2539</v>
      </c>
      <c r="H26" s="24">
        <f t="shared" si="2"/>
        <v>2539</v>
      </c>
      <c r="I26" s="56"/>
      <c r="J26" s="201">
        <f t="shared" si="0"/>
        <v>1</v>
      </c>
      <c r="K26" s="23">
        <f t="shared" si="3"/>
        <v>1396.45</v>
      </c>
      <c r="L26" s="23">
        <f t="shared" si="4"/>
        <v>1396.45</v>
      </c>
      <c r="M26" s="22" t="s">
        <v>113</v>
      </c>
      <c r="N26" s="26">
        <v>0.45</v>
      </c>
      <c r="O26" s="68"/>
      <c r="P26" s="3"/>
      <c r="Q26" s="27"/>
      <c r="R26" s="28">
        <f t="shared" si="9"/>
        <v>0</v>
      </c>
      <c r="S26" s="28">
        <f t="shared" si="5"/>
        <v>1396.45</v>
      </c>
      <c r="T26" s="28">
        <f t="shared" si="6"/>
        <v>1396.45</v>
      </c>
      <c r="U26" s="43">
        <f t="shared" si="7"/>
        <v>0</v>
      </c>
      <c r="V26" s="43">
        <f t="shared" si="8"/>
        <v>1</v>
      </c>
      <c r="W26" s="41"/>
      <c r="X26" s="67"/>
      <c r="Y26" s="173" t="s">
        <v>134</v>
      </c>
      <c r="Z26" s="173">
        <v>8000</v>
      </c>
      <c r="AA26" s="173"/>
      <c r="AB26" s="173"/>
    </row>
    <row r="27" spans="1:28">
      <c r="A27" s="167"/>
      <c r="B27" s="269" t="s">
        <v>762</v>
      </c>
      <c r="C27" s="258" t="s">
        <v>176</v>
      </c>
      <c r="D27" s="249">
        <v>8000</v>
      </c>
      <c r="E27" s="166">
        <v>1</v>
      </c>
      <c r="F27" s="29">
        <v>1026.3399999999999</v>
      </c>
      <c r="G27" s="52">
        <f t="shared" si="1"/>
        <v>1457.4</v>
      </c>
      <c r="H27" s="53">
        <f t="shared" si="2"/>
        <v>1457.4</v>
      </c>
      <c r="I27" s="56"/>
      <c r="J27" s="200">
        <f t="shared" si="0"/>
        <v>1</v>
      </c>
      <c r="K27" s="52">
        <f t="shared" si="3"/>
        <v>801.57</v>
      </c>
      <c r="L27" s="52">
        <f t="shared" si="4"/>
        <v>801.57</v>
      </c>
      <c r="M27" s="252" t="s">
        <v>113</v>
      </c>
      <c r="N27" s="30">
        <v>0.45</v>
      </c>
      <c r="O27" s="68"/>
      <c r="P27" s="1"/>
      <c r="Q27" s="29"/>
      <c r="R27" s="54">
        <f t="shared" si="9"/>
        <v>0</v>
      </c>
      <c r="S27" s="77">
        <f t="shared" si="5"/>
        <v>801.57</v>
      </c>
      <c r="T27" s="77">
        <f t="shared" si="6"/>
        <v>801.57</v>
      </c>
      <c r="U27" s="55">
        <f t="shared" si="7"/>
        <v>0</v>
      </c>
      <c r="V27" s="55">
        <f t="shared" si="8"/>
        <v>1</v>
      </c>
      <c r="W27" s="42"/>
      <c r="X27" s="67"/>
      <c r="Y27" s="173" t="s">
        <v>137</v>
      </c>
      <c r="Z27" s="185">
        <v>10000</v>
      </c>
      <c r="AA27" s="173"/>
      <c r="AB27" s="173"/>
    </row>
    <row r="28" spans="1:28">
      <c r="A28" s="167"/>
      <c r="B28" s="2" t="s">
        <v>753</v>
      </c>
      <c r="C28" s="255" t="s">
        <v>147</v>
      </c>
      <c r="D28" s="250">
        <v>4000</v>
      </c>
      <c r="E28" s="165">
        <v>6</v>
      </c>
      <c r="F28" s="22">
        <v>397.56</v>
      </c>
      <c r="G28" s="23">
        <f t="shared" si="1"/>
        <v>564.54</v>
      </c>
      <c r="H28" s="24">
        <f t="shared" si="2"/>
        <v>3387.24</v>
      </c>
      <c r="I28" s="56"/>
      <c r="J28" s="201">
        <f t="shared" si="0"/>
        <v>6</v>
      </c>
      <c r="K28" s="23">
        <f t="shared" si="3"/>
        <v>310.5</v>
      </c>
      <c r="L28" s="23">
        <f t="shared" si="4"/>
        <v>1863</v>
      </c>
      <c r="M28" s="22" t="s">
        <v>113</v>
      </c>
      <c r="N28" s="26">
        <v>0.45</v>
      </c>
      <c r="O28" s="68"/>
      <c r="P28" s="3"/>
      <c r="Q28" s="27"/>
      <c r="R28" s="28">
        <f t="shared" si="9"/>
        <v>0</v>
      </c>
      <c r="S28" s="28">
        <f t="shared" si="5"/>
        <v>310.5</v>
      </c>
      <c r="T28" s="28">
        <f t="shared" si="6"/>
        <v>1863</v>
      </c>
      <c r="U28" s="43">
        <f t="shared" si="7"/>
        <v>0</v>
      </c>
      <c r="V28" s="43">
        <f t="shared" si="8"/>
        <v>1</v>
      </c>
      <c r="W28" s="41"/>
      <c r="X28" s="67"/>
      <c r="Y28" s="173" t="s">
        <v>139</v>
      </c>
      <c r="Z28" s="173" t="s">
        <v>140</v>
      </c>
      <c r="AA28" s="173"/>
      <c r="AB28" s="173"/>
    </row>
    <row r="29" spans="1:28">
      <c r="A29" s="167"/>
      <c r="B29" s="1" t="s">
        <v>754</v>
      </c>
      <c r="C29" s="258" t="s">
        <v>432</v>
      </c>
      <c r="D29" s="249">
        <v>4000</v>
      </c>
      <c r="E29" s="166">
        <v>1</v>
      </c>
      <c r="F29" s="29">
        <v>174.77</v>
      </c>
      <c r="G29" s="52">
        <f>ROUND(IF($F$17="USD $", F29*$E$15,F29*$D$15),2)</f>
        <v>248.17</v>
      </c>
      <c r="H29" s="53">
        <f>ROUND(IF($H$17=$G$17,E29*G29,E29*F29),2)</f>
        <v>248.17</v>
      </c>
      <c r="I29" s="56"/>
      <c r="J29" s="200">
        <f t="shared" si="0"/>
        <v>1</v>
      </c>
      <c r="K29" s="52">
        <f t="shared" si="3"/>
        <v>136.49</v>
      </c>
      <c r="L29" s="52">
        <f>ROUND((J29*K29),2)</f>
        <v>136.49</v>
      </c>
      <c r="M29" s="252" t="s">
        <v>113</v>
      </c>
      <c r="N29" s="30">
        <v>0.45</v>
      </c>
      <c r="O29" s="68"/>
      <c r="P29" s="1"/>
      <c r="Q29" s="29"/>
      <c r="R29" s="54">
        <f t="shared" si="9"/>
        <v>0</v>
      </c>
      <c r="S29" s="77">
        <f t="shared" si="5"/>
        <v>136.49</v>
      </c>
      <c r="T29" s="77">
        <f t="shared" si="6"/>
        <v>136.49</v>
      </c>
      <c r="U29" s="55">
        <f t="shared" si="7"/>
        <v>0</v>
      </c>
      <c r="V29" s="55">
        <f t="shared" si="8"/>
        <v>1</v>
      </c>
      <c r="W29" s="42"/>
      <c r="X29" s="67"/>
      <c r="Y29" s="173" t="s">
        <v>143</v>
      </c>
      <c r="Z29" s="173"/>
      <c r="AA29" s="173"/>
      <c r="AB29" s="173"/>
    </row>
    <row r="30" spans="1:28">
      <c r="A30" s="167"/>
      <c r="B30" s="2" t="s">
        <v>755</v>
      </c>
      <c r="C30" s="255" t="s">
        <v>145</v>
      </c>
      <c r="D30" s="250">
        <v>6000</v>
      </c>
      <c r="E30" s="165">
        <v>1</v>
      </c>
      <c r="F30" s="22">
        <v>2331.85</v>
      </c>
      <c r="G30" s="23">
        <f>ROUND(IF($F$17="USD $", F30*$E$15,F30*$D$15),2)</f>
        <v>3311.23</v>
      </c>
      <c r="H30" s="24">
        <f>ROUND(IF($H$17=$G$17,E30*G30,E30*F30),2)</f>
        <v>3311.23</v>
      </c>
      <c r="I30" s="56"/>
      <c r="J30" s="201">
        <f t="shared" si="0"/>
        <v>1</v>
      </c>
      <c r="K30" s="23">
        <f>IFERROR(IF(M30="OEM DISC %",ROUND(IF($K$17=$F$17,F30*(1-N30),G30*(1-N30)),2),IF(M30="MARKUP %",ROUND(R30/J30*(1+N30),2))),0)</f>
        <v>1821.18</v>
      </c>
      <c r="L30" s="23">
        <f t="shared" si="4"/>
        <v>1821.18</v>
      </c>
      <c r="M30" s="22" t="s">
        <v>113</v>
      </c>
      <c r="N30" s="26">
        <v>0.45</v>
      </c>
      <c r="O30" s="68"/>
      <c r="P30" s="3"/>
      <c r="Q30" s="27"/>
      <c r="R30" s="28">
        <f t="shared" si="9"/>
        <v>0</v>
      </c>
      <c r="S30" s="28">
        <f t="shared" si="5"/>
        <v>1821.18</v>
      </c>
      <c r="T30" s="28">
        <f t="shared" si="6"/>
        <v>1821.18</v>
      </c>
      <c r="U30" s="43">
        <f t="shared" si="7"/>
        <v>0</v>
      </c>
      <c r="V30" s="43">
        <f t="shared" si="8"/>
        <v>1</v>
      </c>
      <c r="W30" s="41"/>
      <c r="X30" s="67"/>
      <c r="Y30" s="173"/>
      <c r="Z30" s="173"/>
      <c r="AA30" s="173"/>
      <c r="AB30" s="173"/>
    </row>
    <row r="31" spans="1:28">
      <c r="A31" s="167"/>
      <c r="B31" s="1" t="s">
        <v>756</v>
      </c>
      <c r="C31" s="258" t="s">
        <v>333</v>
      </c>
      <c r="D31" s="249">
        <v>8000</v>
      </c>
      <c r="E31" s="166">
        <v>1</v>
      </c>
      <c r="F31" s="29"/>
      <c r="G31" s="52">
        <f>ROUND(IF($F$17="USD $", F31*$E$15,F31*$D$15),2)</f>
        <v>0</v>
      </c>
      <c r="H31" s="53">
        <f>ROUND(IF($H$17=$G$17,E31*G31,E31*F31),2)</f>
        <v>0</v>
      </c>
      <c r="I31" s="56"/>
      <c r="J31" s="200">
        <f t="shared" si="0"/>
        <v>1</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757</v>
      </c>
      <c r="D33" s="249">
        <v>500</v>
      </c>
      <c r="E33" s="166">
        <v>4</v>
      </c>
      <c r="F33" s="29">
        <v>1601.9</v>
      </c>
      <c r="G33" s="52">
        <f t="shared" si="1"/>
        <v>2274.6999999999998</v>
      </c>
      <c r="H33" s="53">
        <f t="shared" si="2"/>
        <v>9098.7999999999993</v>
      </c>
      <c r="I33" s="56"/>
      <c r="J33" s="200">
        <f t="shared" si="0"/>
        <v>4</v>
      </c>
      <c r="K33" s="52">
        <f t="shared" si="3"/>
        <v>1251.0899999999999</v>
      </c>
      <c r="L33" s="52">
        <f t="shared" si="4"/>
        <v>5004.3599999999997</v>
      </c>
      <c r="M33" s="252" t="s">
        <v>113</v>
      </c>
      <c r="N33" s="30">
        <v>0.45</v>
      </c>
      <c r="O33" s="68"/>
      <c r="P33" s="1"/>
      <c r="Q33" s="29"/>
      <c r="R33" s="54">
        <f t="shared" si="9"/>
        <v>0</v>
      </c>
      <c r="S33" s="77">
        <f t="shared" si="5"/>
        <v>1251.0899999999999</v>
      </c>
      <c r="T33" s="77">
        <f t="shared" si="6"/>
        <v>5004.3599999999997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v>84557622</v>
      </c>
      <c r="C35" s="258" t="s">
        <v>184</v>
      </c>
      <c r="D35" s="249">
        <v>1200</v>
      </c>
      <c r="E35" s="166">
        <v>1</v>
      </c>
      <c r="F35" s="29">
        <v>392.97</v>
      </c>
      <c r="G35" s="52">
        <f t="shared" si="1"/>
        <v>558.02</v>
      </c>
      <c r="H35" s="53">
        <f t="shared" si="2"/>
        <v>558.02</v>
      </c>
      <c r="I35" s="56"/>
      <c r="J35" s="200">
        <f t="shared" si="0"/>
        <v>1</v>
      </c>
      <c r="K35" s="52">
        <f t="shared" si="3"/>
        <v>306.91000000000003</v>
      </c>
      <c r="L35" s="52">
        <f t="shared" si="4"/>
        <v>306.91000000000003</v>
      </c>
      <c r="M35" s="252" t="s">
        <v>113</v>
      </c>
      <c r="N35" s="30">
        <v>0.45</v>
      </c>
      <c r="O35" s="68"/>
      <c r="P35" s="1"/>
      <c r="Q35" s="29"/>
      <c r="R35" s="54">
        <f t="shared" si="9"/>
        <v>0</v>
      </c>
      <c r="S35" s="77">
        <f t="shared" si="5"/>
        <v>306.91000000000003</v>
      </c>
      <c r="T35" s="77">
        <f t="shared" si="6"/>
        <v>306.91000000000003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v>48011699</v>
      </c>
      <c r="C37" s="258" t="s">
        <v>178</v>
      </c>
      <c r="D37" s="249">
        <v>1200</v>
      </c>
      <c r="E37" s="166">
        <v>8</v>
      </c>
      <c r="F37" s="29"/>
      <c r="G37" s="52">
        <f t="shared" si="1"/>
        <v>0</v>
      </c>
      <c r="H37" s="53">
        <f t="shared" si="2"/>
        <v>0</v>
      </c>
      <c r="I37" s="56"/>
      <c r="J37" s="200">
        <f t="shared" si="0"/>
        <v>8</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8166.8</v>
      </c>
      <c r="G49" s="191">
        <f>SUM(G18:G48)</f>
        <v>11596.869999999999</v>
      </c>
      <c r="H49" s="192">
        <f>SUM(H18:H48)</f>
        <v>21243.67</v>
      </c>
      <c r="I49" s="193"/>
      <c r="J49" s="194">
        <f>SUM(J18:J48)</f>
        <v>31</v>
      </c>
      <c r="K49" s="191">
        <f>SUM(K18:K48)</f>
        <v>6378.3</v>
      </c>
      <c r="L49" s="192">
        <f>SUM(L18:L48)</f>
        <v>11684.07</v>
      </c>
      <c r="M49" s="192"/>
      <c r="N49" s="192"/>
      <c r="O49" s="195"/>
      <c r="P49" s="188"/>
      <c r="Q49" s="191">
        <f>SUM(Q18:Q48)</f>
        <v>0</v>
      </c>
      <c r="R49" s="191">
        <f>SUM(R18:R48)</f>
        <v>0</v>
      </c>
      <c r="S49" s="192">
        <f>SUM(S18:S48)</f>
        <v>6378.3</v>
      </c>
      <c r="T49" s="192">
        <f>SUM(T18:T48)</f>
        <v>11684.07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4" priority="3" stopIfTrue="1">
      <formula>$U$9&gt;100%</formula>
    </cfRule>
    <cfRule type="expression" dxfId="283" priority="4">
      <formula>$U$9&lt;50%</formula>
    </cfRule>
  </conditionalFormatting>
  <conditionalFormatting sqref="V9:V10">
    <cfRule type="expression" dxfId="282" priority="1">
      <formula>$V$9&lt;50%</formula>
    </cfRule>
    <cfRule type="expression" dxfId="281" priority="2">
      <formula>$V$9&gt;50%</formula>
    </cfRule>
  </conditionalFormatting>
  <dataValidations count="5">
    <dataValidation type="list" allowBlank="1" showInputMessage="1" showErrorMessage="1" sqref="F17 K17 Q17 Q14" xr:uid="{2EAB7098-5450-44DB-AC44-D0EEB0F898DA}">
      <formula1>$Y$11:$Y$12</formula1>
    </dataValidation>
    <dataValidation type="list" allowBlank="1" showInputMessage="1" showErrorMessage="1" sqref="H13" xr:uid="{B8D8E9FC-EA54-4048-8D9A-453B3CA55298}">
      <formula1>$Y$13:$Y$14</formula1>
    </dataValidation>
    <dataValidation type="list" allowBlank="1" showInputMessage="1" showErrorMessage="1" sqref="I13" xr:uid="{7A06114A-6DC0-4474-9A6D-15C3A5435A53}">
      <formula1>$K$9:$K$9</formula1>
    </dataValidation>
    <dataValidation type="list" showInputMessage="1" showErrorMessage="1" sqref="D18:D48" xr:uid="{762DDB9B-0701-42F1-BAB3-0485F9A55B1F}">
      <formula1>$Z$18:$Z$29</formula1>
    </dataValidation>
    <dataValidation type="list" allowBlank="1" showInputMessage="1" showErrorMessage="1" sqref="M18:M48" xr:uid="{5457F78A-6570-4F2B-8C9A-AFCF85647B89}">
      <formula1>$Y$31:$Y$32</formula1>
    </dataValidation>
  </dataValidations>
  <printOptions verticalCentered="1"/>
  <pageMargins left="0.2" right="0.2" top="0.25" bottom="0.25" header="0.05" footer="0.05"/>
  <pageSetup scale="39" orientation="landscape"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DA57-562E-40AF-8890-201BE412837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763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38" t="s">
        <v>765</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38">
        <v>16448834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0" priority="3" stopIfTrue="1">
      <formula>$U$9&gt;100%</formula>
    </cfRule>
    <cfRule type="expression" dxfId="279" priority="4">
      <formula>$U$9&lt;50%</formula>
    </cfRule>
  </conditionalFormatting>
  <conditionalFormatting sqref="V9:V10">
    <cfRule type="expression" dxfId="278" priority="1">
      <formula>$V$9&lt;50%</formula>
    </cfRule>
    <cfRule type="expression" dxfId="277" priority="2">
      <formula>$V$9&gt;50%</formula>
    </cfRule>
  </conditionalFormatting>
  <dataValidations count="5">
    <dataValidation type="list" allowBlank="1" showInputMessage="1" showErrorMessage="1" sqref="M18:M48" xr:uid="{EF9BF7B9-6287-4F37-9C32-0F2D7AF46A14}">
      <formula1>$Y$31:$Y$32</formula1>
    </dataValidation>
    <dataValidation type="list" showInputMessage="1" showErrorMessage="1" sqref="D18:D48" xr:uid="{43D54573-3D0F-459D-B951-61356BB08397}">
      <formula1>$Z$18:$Z$29</formula1>
    </dataValidation>
    <dataValidation type="list" allowBlank="1" showInputMessage="1" showErrorMessage="1" sqref="I13" xr:uid="{61DA11B6-029F-4C41-A6CD-40188949983C}">
      <formula1>$K$9:$K$9</formula1>
    </dataValidation>
    <dataValidation type="list" allowBlank="1" showInputMessage="1" showErrorMessage="1" sqref="H13" xr:uid="{BAEAE4B8-F045-4795-8016-37C241764766}">
      <formula1>$Y$13:$Y$14</formula1>
    </dataValidation>
    <dataValidation type="list" allowBlank="1" showInputMessage="1" showErrorMessage="1" sqref="F17 K17 Q17 Q14" xr:uid="{F917D7CE-79BE-4973-9ECE-9D03282B7FCF}">
      <formula1>$Y$11:$Y$12</formula1>
    </dataValidation>
  </dataValidations>
  <printOptions verticalCentered="1"/>
  <pageMargins left="0.2" right="0.2" top="0.25" bottom="0.25" header="0.05" footer="0.05"/>
  <pageSetup scale="39"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E59F-AC66-4A38-A431-1DDD97B6AB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769</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770</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1636211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76" priority="3" stopIfTrue="1">
      <formula>$U$9&gt;100%</formula>
    </cfRule>
    <cfRule type="expression" dxfId="275" priority="4">
      <formula>$U$9&lt;50%</formula>
    </cfRule>
  </conditionalFormatting>
  <conditionalFormatting sqref="V9:V10">
    <cfRule type="expression" dxfId="274" priority="1">
      <formula>$V$9&lt;50%</formula>
    </cfRule>
    <cfRule type="expression" dxfId="273" priority="2">
      <formula>$V$9&gt;50%</formula>
    </cfRule>
  </conditionalFormatting>
  <dataValidations count="5">
    <dataValidation type="list" allowBlank="1" showInputMessage="1" showErrorMessage="1" sqref="F17 K17 Q17 Q14" xr:uid="{DAAA6317-29B3-433F-BDA7-1640534F6F79}">
      <formula1>$Y$11:$Y$12</formula1>
    </dataValidation>
    <dataValidation type="list" allowBlank="1" showInputMessage="1" showErrorMessage="1" sqref="H13" xr:uid="{E254DF04-7A38-42C0-A0AC-66DC12A7D167}">
      <formula1>$Y$13:$Y$14</formula1>
    </dataValidation>
    <dataValidation type="list" allowBlank="1" showInputMessage="1" showErrorMessage="1" sqref="I13" xr:uid="{7826142B-585F-4431-9AB6-CEDCE9FA398A}">
      <formula1>$K$9:$K$9</formula1>
    </dataValidation>
    <dataValidation type="list" showInputMessage="1" showErrorMessage="1" sqref="D18:D48" xr:uid="{2DE35DD9-27E5-4507-B459-071BE9BF17FF}">
      <formula1>$Z$18:$Z$29</formula1>
    </dataValidation>
    <dataValidation type="list" allowBlank="1" showInputMessage="1" showErrorMessage="1" sqref="M18:M48" xr:uid="{4361F5B7-F69B-40BC-8522-8941DCEFABE0}">
      <formula1>$Y$31:$Y$32</formula1>
    </dataValidation>
  </dataValidations>
  <printOptions verticalCentered="1"/>
  <pageMargins left="0.2" right="0.2" top="0.25" bottom="0.25" header="0.05" footer="0.05"/>
  <pageSetup scale="39" orientation="landscape"/>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8A52-6A14-40D1-A542-A094061DEDB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771</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772</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1555116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72" priority="3" stopIfTrue="1">
      <formula>$U$9&gt;100%</formula>
    </cfRule>
    <cfRule type="expression" dxfId="271" priority="4">
      <formula>$U$9&lt;50%</formula>
    </cfRule>
  </conditionalFormatting>
  <conditionalFormatting sqref="V9:V10">
    <cfRule type="expression" dxfId="270" priority="1">
      <formula>$V$9&lt;50%</formula>
    </cfRule>
    <cfRule type="expression" dxfId="269" priority="2">
      <formula>$V$9&gt;50%</formula>
    </cfRule>
  </conditionalFormatting>
  <dataValidations count="5">
    <dataValidation type="list" allowBlank="1" showInputMessage="1" showErrorMessage="1" sqref="M18:M48" xr:uid="{B4683B22-8CD0-41AE-8CD4-07A11AE5A117}">
      <formula1>$Y$31:$Y$32</formula1>
    </dataValidation>
    <dataValidation type="list" showInputMessage="1" showErrorMessage="1" sqref="D18:D48" xr:uid="{88EC62FA-AE9C-4DA9-B33D-C7D878DEB32F}">
      <formula1>$Z$18:$Z$29</formula1>
    </dataValidation>
    <dataValidation type="list" allowBlank="1" showInputMessage="1" showErrorMessage="1" sqref="I13" xr:uid="{5172100A-6D1E-4DC3-B47B-00AEE77BEEB4}">
      <formula1>$K$9:$K$9</formula1>
    </dataValidation>
    <dataValidation type="list" allowBlank="1" showInputMessage="1" showErrorMessage="1" sqref="H13" xr:uid="{862EB304-AA1E-4AB4-9DBF-B3917D0AED43}">
      <formula1>$Y$13:$Y$14</formula1>
    </dataValidation>
    <dataValidation type="list" allowBlank="1" showInputMessage="1" showErrorMessage="1" sqref="F17 K17 Q17 Q14" xr:uid="{F671A1FD-0517-40E8-9789-E55ED592ADAC}">
      <formula1>$Y$11:$Y$12</formula1>
    </dataValidation>
  </dataValidations>
  <printOptions verticalCentered="1"/>
  <pageMargins left="0.2" right="0.2" top="0.25" bottom="0.25" header="0.05" footer="0.05"/>
  <pageSetup scale="39" orientation="landscape"/>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468E-09E4-492E-B881-A2288BD375B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774</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1633009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8" priority="3" stopIfTrue="1">
      <formula>$U$9&gt;100%</formula>
    </cfRule>
    <cfRule type="expression" dxfId="267" priority="4">
      <formula>$U$9&lt;50%</formula>
    </cfRule>
  </conditionalFormatting>
  <conditionalFormatting sqref="V9:V10">
    <cfRule type="expression" dxfId="266" priority="1">
      <formula>$V$9&lt;50%</formula>
    </cfRule>
    <cfRule type="expression" dxfId="265" priority="2">
      <formula>$V$9&gt;50%</formula>
    </cfRule>
  </conditionalFormatting>
  <dataValidations count="5">
    <dataValidation type="list" allowBlank="1" showInputMessage="1" showErrorMessage="1" sqref="F17 K17 Q17 Q14" xr:uid="{FDB38C6C-A729-482C-81DE-8B013A165863}">
      <formula1>$Y$11:$Y$12</formula1>
    </dataValidation>
    <dataValidation type="list" allowBlank="1" showInputMessage="1" showErrorMessage="1" sqref="H13" xr:uid="{FA5F6ED3-63BF-495B-ABB8-98533C206F70}">
      <formula1>$Y$13:$Y$14</formula1>
    </dataValidation>
    <dataValidation type="list" allowBlank="1" showInputMessage="1" showErrorMessage="1" sqref="I13" xr:uid="{D5B2959C-1DE2-403B-9ECB-2BC1B2E03CA7}">
      <formula1>$K$9:$K$9</formula1>
    </dataValidation>
    <dataValidation type="list" showInputMessage="1" showErrorMessage="1" sqref="D18:D48" xr:uid="{124FAC2A-AB36-4FCD-B7D2-BD50D66C2965}">
      <formula1>$Z$18:$Z$29</formula1>
    </dataValidation>
    <dataValidation type="list" allowBlank="1" showInputMessage="1" showErrorMessage="1" sqref="M18:M48" xr:uid="{2BC1FC28-D1F6-4150-A69B-ED333F6720AC}">
      <formula1>$Y$31:$Y$32</formula1>
    </dataValidation>
  </dataValidations>
  <printOptions verticalCentered="1"/>
  <pageMargins left="0.2" right="0.2" top="0.25" bottom="0.25" header="0.05" footer="0.05"/>
  <pageSetup scale="39" orientation="landscape"/>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5F60-3A5F-4A1A-A40A-E69F3615E59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775</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776</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1631033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4" priority="3" stopIfTrue="1">
      <formula>$U$9&gt;100%</formula>
    </cfRule>
    <cfRule type="expression" dxfId="263" priority="4">
      <formula>$U$9&lt;50%</formula>
    </cfRule>
  </conditionalFormatting>
  <conditionalFormatting sqref="V9:V10">
    <cfRule type="expression" dxfId="262" priority="1">
      <formula>$V$9&lt;50%</formula>
    </cfRule>
    <cfRule type="expression" dxfId="261" priority="2">
      <formula>$V$9&gt;50%</formula>
    </cfRule>
  </conditionalFormatting>
  <dataValidations count="5">
    <dataValidation type="list" allowBlank="1" showInputMessage="1" showErrorMessage="1" sqref="M18:M48" xr:uid="{59E00C9B-7CC6-455A-98F9-12EB5FFB4F3A}">
      <formula1>$Y$31:$Y$32</formula1>
    </dataValidation>
    <dataValidation type="list" showInputMessage="1" showErrorMessage="1" sqref="D18:D48" xr:uid="{0773B7B7-7F0E-47FF-90CB-B19DC6C941D0}">
      <formula1>$Z$18:$Z$29</formula1>
    </dataValidation>
    <dataValidation type="list" allowBlank="1" showInputMessage="1" showErrorMessage="1" sqref="I13" xr:uid="{1BB226A5-8C7F-40AA-83D8-9B3DAEAF42EA}">
      <formula1>$K$9:$K$9</formula1>
    </dataValidation>
    <dataValidation type="list" allowBlank="1" showInputMessage="1" showErrorMessage="1" sqref="H13" xr:uid="{92DF4D2D-3384-4752-A738-8E117E27B392}">
      <formula1>$Y$13:$Y$14</formula1>
    </dataValidation>
    <dataValidation type="list" allowBlank="1" showInputMessage="1" showErrorMessage="1" sqref="F17 K17 Q17 Q14" xr:uid="{3F4D3302-BD5D-4255-8664-FE4CB2C31CBC}">
      <formula1>$Y$11:$Y$12</formula1>
    </dataValidation>
  </dataValidations>
  <printOptions verticalCentered="1"/>
  <pageMargins left="0.2" right="0.2" top="0.25" bottom="0.25" header="0.05" footer="0.05"/>
  <pageSetup scale="39" orientation="landscape"/>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50DF-1CEF-4ADB-B991-CAB008FE7A2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777</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778</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1567100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0" priority="3" stopIfTrue="1">
      <formula>$U$9&gt;100%</formula>
    </cfRule>
    <cfRule type="expression" dxfId="259" priority="4">
      <formula>$U$9&lt;50%</formula>
    </cfRule>
  </conditionalFormatting>
  <conditionalFormatting sqref="V9:V10">
    <cfRule type="expression" dxfId="258" priority="1">
      <formula>$V$9&lt;50%</formula>
    </cfRule>
    <cfRule type="expression" dxfId="257" priority="2">
      <formula>$V$9&gt;50%</formula>
    </cfRule>
  </conditionalFormatting>
  <dataValidations count="5">
    <dataValidation type="list" allowBlank="1" showInputMessage="1" showErrorMessage="1" sqref="F17 K17 Q17 Q14" xr:uid="{ADA60CA8-D1D5-492A-9B43-8630AAC00001}">
      <formula1>$Y$11:$Y$12</formula1>
    </dataValidation>
    <dataValidation type="list" allowBlank="1" showInputMessage="1" showErrorMessage="1" sqref="H13" xr:uid="{C5D237E9-A333-47E4-8E93-B4985462772A}">
      <formula1>$Y$13:$Y$14</formula1>
    </dataValidation>
    <dataValidation type="list" allowBlank="1" showInputMessage="1" showErrorMessage="1" sqref="I13" xr:uid="{C59F46B0-B6CA-4D78-863C-B81B43838CC9}">
      <formula1>$K$9:$K$9</formula1>
    </dataValidation>
    <dataValidation type="list" showInputMessage="1" showErrorMessage="1" sqref="D18:D48" xr:uid="{B160770F-BAA5-4D54-9F5A-9BE774BBF4F7}">
      <formula1>$Z$18:$Z$29</formula1>
    </dataValidation>
    <dataValidation type="list" allowBlank="1" showInputMessage="1" showErrorMessage="1" sqref="M18:M48" xr:uid="{5EC05AFD-BBD5-4AE9-9F98-2E417D73CAB5}">
      <formula1>$Y$31:$Y$32</formula1>
    </dataValidation>
  </dataValidations>
  <printOptions verticalCentered="1"/>
  <pageMargins left="0.2" right="0.2" top="0.25" bottom="0.25" header="0.05" footer="0.05"/>
  <pageSetup scale="39" orientation="landscape"/>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9EAD-0735-4670-80CF-7B50728470A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779</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780</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1546185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56" priority="3" stopIfTrue="1">
      <formula>$U$9&gt;100%</formula>
    </cfRule>
    <cfRule type="expression" dxfId="255" priority="4">
      <formula>$U$9&lt;50%</formula>
    </cfRule>
  </conditionalFormatting>
  <conditionalFormatting sqref="V9:V10">
    <cfRule type="expression" dxfId="254" priority="1">
      <formula>$V$9&lt;50%</formula>
    </cfRule>
    <cfRule type="expression" dxfId="253" priority="2">
      <formula>$V$9&gt;50%</formula>
    </cfRule>
  </conditionalFormatting>
  <dataValidations count="5">
    <dataValidation type="list" allowBlank="1" showInputMessage="1" showErrorMessage="1" sqref="M18:M48" xr:uid="{2D71AA74-75BB-494A-8A87-72975C96CF28}">
      <formula1>$Y$31:$Y$32</formula1>
    </dataValidation>
    <dataValidation type="list" showInputMessage="1" showErrorMessage="1" sqref="D18:D48" xr:uid="{C655B6F8-498B-401E-8C0B-5EA73D39C3A6}">
      <formula1>$Z$18:$Z$29</formula1>
    </dataValidation>
    <dataValidation type="list" allowBlank="1" showInputMessage="1" showErrorMessage="1" sqref="I13" xr:uid="{EB4B54FA-11A1-4B0D-978A-D8BC42E74535}">
      <formula1>$K$9:$K$9</formula1>
    </dataValidation>
    <dataValidation type="list" allowBlank="1" showInputMessage="1" showErrorMessage="1" sqref="H13" xr:uid="{14C07393-E1EF-4560-B289-178769435056}">
      <formula1>$Y$13:$Y$14</formula1>
    </dataValidation>
    <dataValidation type="list" allowBlank="1" showInputMessage="1" showErrorMessage="1" sqref="F17 K17 Q17 Q14" xr:uid="{E711D5EA-C751-4202-94B7-97FEF5AC204D}">
      <formula1>$Y$11:$Y$12</formula1>
    </dataValidation>
  </dataValidations>
  <printOptions verticalCentered="1"/>
  <pageMargins left="0.2" right="0.2" top="0.25" bottom="0.25" header="0.05" footer="0.05"/>
  <pageSetup scale="39" orientation="landscape"/>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67EB-AA6D-4FF1-9F1D-DCB620C6E47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781</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782</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1541178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52" priority="3" stopIfTrue="1">
      <formula>$U$9&gt;100%</formula>
    </cfRule>
    <cfRule type="expression" dxfId="251" priority="4">
      <formula>$U$9&lt;50%</formula>
    </cfRule>
  </conditionalFormatting>
  <conditionalFormatting sqref="V9:V10">
    <cfRule type="expression" dxfId="250" priority="1">
      <formula>$V$9&lt;50%</formula>
    </cfRule>
    <cfRule type="expression" dxfId="249" priority="2">
      <formula>$V$9&gt;50%</formula>
    </cfRule>
  </conditionalFormatting>
  <dataValidations count="5">
    <dataValidation type="list" allowBlank="1" showInputMessage="1" showErrorMessage="1" sqref="F17 K17 Q17 Q14" xr:uid="{1BC88C68-6511-4D83-9650-3F262408566C}">
      <formula1>$Y$11:$Y$12</formula1>
    </dataValidation>
    <dataValidation type="list" allowBlank="1" showInputMessage="1" showErrorMessage="1" sqref="H13" xr:uid="{91A4F3E7-ABBE-41BF-B458-33206CB38E4D}">
      <formula1>$Y$13:$Y$14</formula1>
    </dataValidation>
    <dataValidation type="list" allowBlank="1" showInputMessage="1" showErrorMessage="1" sqref="I13" xr:uid="{AF6D0765-B40C-4E8A-A596-099C967C3587}">
      <formula1>$K$9:$K$9</formula1>
    </dataValidation>
    <dataValidation type="list" showInputMessage="1" showErrorMessage="1" sqref="D18:D48" xr:uid="{5A39D2BF-159A-4028-8BF4-C625C57981F2}">
      <formula1>$Z$18:$Z$29</formula1>
    </dataValidation>
    <dataValidation type="list" allowBlank="1" showInputMessage="1" showErrorMessage="1" sqref="M18:M48" xr:uid="{44211D37-1F3D-47B1-A592-E5AFDDF80EA7}">
      <formula1>$Y$31:$Y$32</formula1>
    </dataValidation>
  </dataValidations>
  <printOptions verticalCentered="1"/>
  <pageMargins left="0.2" right="0.2" top="0.25" bottom="0.25" header="0.05" footer="0.05"/>
  <pageSetup scale="39" orientation="landscape"/>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2EBC-EBFE-483B-A957-AAC2997F06BD}">
  <sheetPr>
    <pageSetUpPr fitToPage="1"/>
  </sheetPr>
  <dimension ref="A1:AB51"/>
  <sheetViews>
    <sheetView topLeftCell="C4"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784</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1546645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8" priority="3" stopIfTrue="1">
      <formula>$U$9&gt;100%</formula>
    </cfRule>
    <cfRule type="expression" dxfId="247" priority="4">
      <formula>$U$9&lt;50%</formula>
    </cfRule>
  </conditionalFormatting>
  <conditionalFormatting sqref="V9:V10">
    <cfRule type="expression" dxfId="246" priority="1">
      <formula>$V$9&lt;50%</formula>
    </cfRule>
    <cfRule type="expression" dxfId="245" priority="2">
      <formula>$V$9&gt;50%</formula>
    </cfRule>
  </conditionalFormatting>
  <dataValidations count="5">
    <dataValidation type="list" allowBlank="1" showInputMessage="1" showErrorMessage="1" sqref="M18:M48" xr:uid="{630297D8-9670-47A2-87F9-514BE176C3C9}">
      <formula1>$Y$31:$Y$32</formula1>
    </dataValidation>
    <dataValidation type="list" showInputMessage="1" showErrorMessage="1" sqref="D18:D48" xr:uid="{B63192AC-5D94-4253-BB0E-454AEC601072}">
      <formula1>$Z$18:$Z$29</formula1>
    </dataValidation>
    <dataValidation type="list" allowBlank="1" showInputMessage="1" showErrorMessage="1" sqref="I13" xr:uid="{1C1B3BE7-15E2-404C-9DE9-310A4EEA9B1F}">
      <formula1>$K$9:$K$9</formula1>
    </dataValidation>
    <dataValidation type="list" allowBlank="1" showInputMessage="1" showErrorMessage="1" sqref="H13" xr:uid="{126DC97E-D040-4FEF-BAD1-E9E57F595EBB}">
      <formula1>$Y$13:$Y$14</formula1>
    </dataValidation>
    <dataValidation type="list" allowBlank="1" showInputMessage="1" showErrorMessage="1" sqref="F17 K17 Q17 Q14" xr:uid="{FB16EDDC-2900-4310-9B36-F0F33E13E21C}">
      <formula1>$Y$11:$Y$12</formula1>
    </dataValidation>
  </dataValidations>
  <printOptions verticalCentered="1"/>
  <pageMargins left="0.2" right="0.2" top="0.25" bottom="0.25" header="0.05" footer="0.05"/>
  <pageSetup scale="39" orientation="landscape"/>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1660-61A7-4EEE-A10C-11998EFE6D6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785</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786</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1631755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4" priority="3" stopIfTrue="1">
      <formula>$U$9&gt;100%</formula>
    </cfRule>
    <cfRule type="expression" dxfId="243" priority="4">
      <formula>$U$9&lt;50%</formula>
    </cfRule>
  </conditionalFormatting>
  <conditionalFormatting sqref="V9:V10">
    <cfRule type="expression" dxfId="242" priority="1">
      <formula>$V$9&lt;50%</formula>
    </cfRule>
    <cfRule type="expression" dxfId="241" priority="2">
      <formula>$V$9&gt;50%</formula>
    </cfRule>
  </conditionalFormatting>
  <dataValidations count="5">
    <dataValidation type="list" allowBlank="1" showInputMessage="1" showErrorMessage="1" sqref="F17 K17 Q17 Q14" xr:uid="{DD125436-FF7F-4BB6-83C0-3D1ACC663CFE}">
      <formula1>$Y$11:$Y$12</formula1>
    </dataValidation>
    <dataValidation type="list" allowBlank="1" showInputMessage="1" showErrorMessage="1" sqref="H13" xr:uid="{44B63B09-7D1B-4A52-B07E-CD5442CEE7DF}">
      <formula1>$Y$13:$Y$14</formula1>
    </dataValidation>
    <dataValidation type="list" allowBlank="1" showInputMessage="1" showErrorMessage="1" sqref="I13" xr:uid="{54401B59-255C-4FFD-A59B-8CE1C555D231}">
      <formula1>$K$9:$K$9</formula1>
    </dataValidation>
    <dataValidation type="list" showInputMessage="1" showErrorMessage="1" sqref="D18:D48" xr:uid="{931B6293-7C1E-4B80-9726-82F4C2A211DF}">
      <formula1>$Z$18:$Z$29</formula1>
    </dataValidation>
    <dataValidation type="list" allowBlank="1" showInputMessage="1" showErrorMessage="1" sqref="M18:M48" xr:uid="{268CF6D0-376F-4D97-892A-6772D8DF9D61}">
      <formula1>$Y$31:$Y$32</formula1>
    </dataValidation>
  </dataValidations>
  <printOptions verticalCentered="1"/>
  <pageMargins left="0.2" right="0.2" top="0.25" bottom="0.25" header="0.05" footer="0.05"/>
  <pageSetup scale="39" orientation="landscape"/>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9CB5-4559-40CF-8DDD-E3ABEE9A067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787</v>
      </c>
      <c r="G2" s="545"/>
      <c r="H2" s="541" t="s">
        <v>36</v>
      </c>
      <c r="I2" s="542"/>
      <c r="J2" s="543"/>
      <c r="K2" s="48"/>
      <c r="L2" s="526" t="s">
        <v>37</v>
      </c>
      <c r="M2" s="527"/>
      <c r="N2" s="528"/>
      <c r="O2" s="240"/>
      <c r="P2" s="439">
        <f>H49</f>
        <v>15329.739999999998</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8431.36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6898.3799999999974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788</v>
      </c>
      <c r="G5" s="539"/>
      <c r="H5" s="535" t="s">
        <v>52</v>
      </c>
      <c r="I5" s="536"/>
      <c r="J5" s="537"/>
      <c r="K5" s="46"/>
      <c r="L5" s="532" t="s">
        <v>53</v>
      </c>
      <c r="M5" s="533"/>
      <c r="N5" s="534"/>
      <c r="O5" s="240"/>
      <c r="P5" s="518">
        <f>IFERROR((P2-P3)/P2,"")</f>
        <v>0.44999980430196457</v>
      </c>
      <c r="Q5" s="518"/>
      <c r="R5" s="519"/>
      <c r="S5" s="452" t="s">
        <v>54</v>
      </c>
      <c r="T5" s="454"/>
      <c r="U5" s="511"/>
      <c r="V5" s="512"/>
      <c r="W5" s="31"/>
      <c r="X5" s="167"/>
      <c r="Y5" s="175"/>
      <c r="Z5" s="173"/>
      <c r="AA5" s="173"/>
      <c r="AB5" s="173"/>
    </row>
    <row r="6" spans="1:28" ht="15" customHeight="1">
      <c r="A6" s="167"/>
      <c r="B6" s="230" t="s">
        <v>55</v>
      </c>
      <c r="C6" s="44"/>
      <c r="D6" s="535" t="s">
        <v>56</v>
      </c>
      <c r="E6" s="537"/>
      <c r="F6" s="538" t="s">
        <v>789</v>
      </c>
      <c r="G6" s="539"/>
      <c r="H6" s="535" t="s">
        <v>58</v>
      </c>
      <c r="I6" s="536"/>
      <c r="J6" s="537"/>
      <c r="K6" s="46"/>
      <c r="L6" s="513" t="s">
        <v>59</v>
      </c>
      <c r="M6" s="514"/>
      <c r="N6" s="515"/>
      <c r="O6" s="240"/>
      <c r="P6" s="516">
        <f>T49</f>
        <v>8431.36</v>
      </c>
      <c r="Q6" s="516"/>
      <c r="R6" s="517"/>
      <c r="S6" s="452" t="s">
        <v>60</v>
      </c>
      <c r="T6" s="454"/>
      <c r="U6" s="511"/>
      <c r="V6" s="512"/>
      <c r="W6" s="32"/>
      <c r="X6" s="64"/>
      <c r="Y6" s="65"/>
      <c r="Z6" s="173"/>
      <c r="AA6" s="173"/>
      <c r="AB6" s="173"/>
    </row>
    <row r="7" spans="1:28" ht="15" customHeight="1">
      <c r="A7" s="167"/>
      <c r="B7" s="230" t="s">
        <v>61</v>
      </c>
      <c r="C7" s="45"/>
      <c r="D7" s="535" t="s">
        <v>62</v>
      </c>
      <c r="E7" s="537"/>
      <c r="F7" s="538">
        <v>1422800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8431.36</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84989987</v>
      </c>
      <c r="C18" s="257" t="s">
        <v>126</v>
      </c>
      <c r="D18" s="248">
        <v>500</v>
      </c>
      <c r="E18" s="165">
        <v>1</v>
      </c>
      <c r="F18" s="22">
        <v>39.58</v>
      </c>
      <c r="G18" s="23">
        <f>ROUND(IF($F$17="USD $", F18*$E$15,F18*$D$15),2)</f>
        <v>56.2</v>
      </c>
      <c r="H18" s="24">
        <f>ROUND(IF($H$17=$G$17,E18*G18,E18*F18),2)</f>
        <v>56.2</v>
      </c>
      <c r="I18" s="25"/>
      <c r="J18" s="201">
        <f t="shared" ref="J18:J48" si="0">E18</f>
        <v>1</v>
      </c>
      <c r="K18" s="23">
        <f>IFERROR(IF(M18="OEM DISC %",ROUND(IF($K$17=$F$17,F18*(1-N18),G18*(1-N18)),2),IF(M18="MARKUP %",ROUND(R18/J18*(1+N18),2))),0)</f>
        <v>30.91</v>
      </c>
      <c r="L18" s="23">
        <f>ROUND((J18*K18),2)</f>
        <v>30.91</v>
      </c>
      <c r="M18" s="22" t="s">
        <v>113</v>
      </c>
      <c r="N18" s="50">
        <v>0.45</v>
      </c>
      <c r="O18" s="68"/>
      <c r="P18" s="2"/>
      <c r="Q18" s="27"/>
      <c r="R18" s="28">
        <f>ROUND(IF($R$17=$Q$17,Q18,IF($R$17="USD $",Q18*$D$15,Q18*$E$15))*E18,2)</f>
        <v>0</v>
      </c>
      <c r="S18" s="28">
        <f>IFERROR(ROUND(T18/E18,2),0)</f>
        <v>30.91</v>
      </c>
      <c r="T18" s="28">
        <f>ROUND(L18-R18,2)</f>
        <v>30.91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84348882</v>
      </c>
      <c r="C21" s="258" t="s">
        <v>115</v>
      </c>
      <c r="D21" s="249">
        <v>250</v>
      </c>
      <c r="E21" s="166">
        <v>1</v>
      </c>
      <c r="F21" s="29">
        <v>30.77</v>
      </c>
      <c r="G21" s="52">
        <f t="shared" si="1"/>
        <v>43.69</v>
      </c>
      <c r="H21" s="53">
        <f t="shared" si="2"/>
        <v>43.69</v>
      </c>
      <c r="I21" s="56"/>
      <c r="J21" s="200">
        <f t="shared" si="0"/>
        <v>1</v>
      </c>
      <c r="K21" s="52">
        <f t="shared" si="3"/>
        <v>24.03</v>
      </c>
      <c r="L21" s="52">
        <f t="shared" si="4"/>
        <v>24.03</v>
      </c>
      <c r="M21" s="252" t="s">
        <v>113</v>
      </c>
      <c r="N21" s="30">
        <v>0.45</v>
      </c>
      <c r="O21" s="68"/>
      <c r="P21" s="1"/>
      <c r="Q21" s="29"/>
      <c r="R21" s="54">
        <f t="shared" si="9"/>
        <v>0</v>
      </c>
      <c r="S21" s="77">
        <f t="shared" si="5"/>
        <v>24.03</v>
      </c>
      <c r="T21" s="77">
        <f t="shared" si="6"/>
        <v>24.03</v>
      </c>
      <c r="U21" s="55">
        <f t="shared" si="7"/>
        <v>0</v>
      </c>
      <c r="V21" s="55">
        <f t="shared" si="8"/>
        <v>1</v>
      </c>
      <c r="W21" s="42"/>
      <c r="X21" s="67"/>
      <c r="Y21" s="173" t="s">
        <v>122</v>
      </c>
      <c r="Z21" s="173">
        <v>1000</v>
      </c>
      <c r="AA21" s="173"/>
      <c r="AB21" s="173"/>
    </row>
    <row r="22" spans="1:28">
      <c r="A22" s="167"/>
      <c r="B22" s="2">
        <v>84491498</v>
      </c>
      <c r="C22" s="255" t="s">
        <v>124</v>
      </c>
      <c r="D22" s="250">
        <v>500</v>
      </c>
      <c r="E22" s="165">
        <v>1</v>
      </c>
      <c r="F22" s="22">
        <v>67.819999999999993</v>
      </c>
      <c r="G22" s="23">
        <f t="shared" si="1"/>
        <v>96.3</v>
      </c>
      <c r="H22" s="24">
        <f t="shared" si="2"/>
        <v>96.3</v>
      </c>
      <c r="I22" s="56"/>
      <c r="J22" s="201">
        <f t="shared" si="0"/>
        <v>1</v>
      </c>
      <c r="K22" s="23">
        <f t="shared" si="3"/>
        <v>52.97</v>
      </c>
      <c r="L22" s="23">
        <f t="shared" si="4"/>
        <v>52.97</v>
      </c>
      <c r="M22" s="22" t="s">
        <v>113</v>
      </c>
      <c r="N22" s="26">
        <v>0.45</v>
      </c>
      <c r="O22" s="68"/>
      <c r="P22" s="3"/>
      <c r="Q22" s="27"/>
      <c r="R22" s="28">
        <f t="shared" si="9"/>
        <v>0</v>
      </c>
      <c r="S22" s="28">
        <f t="shared" si="5"/>
        <v>52.97</v>
      </c>
      <c r="T22" s="28">
        <f t="shared" si="6"/>
        <v>52.97</v>
      </c>
      <c r="U22" s="43">
        <f t="shared" si="7"/>
        <v>0</v>
      </c>
      <c r="V22" s="43">
        <f t="shared" si="8"/>
        <v>1</v>
      </c>
      <c r="W22" s="41"/>
      <c r="X22" s="67"/>
      <c r="Y22" s="173" t="s">
        <v>46</v>
      </c>
      <c r="Z22" s="173">
        <v>1200</v>
      </c>
      <c r="AA22" s="173"/>
      <c r="AB22" s="173"/>
    </row>
    <row r="23" spans="1:28">
      <c r="A23" s="167"/>
      <c r="B23" s="1">
        <v>87712194</v>
      </c>
      <c r="C23" s="258" t="s">
        <v>560</v>
      </c>
      <c r="D23" s="249">
        <v>250</v>
      </c>
      <c r="E23" s="166">
        <v>1</v>
      </c>
      <c r="F23" s="29">
        <v>126.68</v>
      </c>
      <c r="G23" s="52">
        <f t="shared" si="1"/>
        <v>179.89</v>
      </c>
      <c r="H23" s="53">
        <f t="shared" si="2"/>
        <v>179.89</v>
      </c>
      <c r="I23" s="56"/>
      <c r="J23" s="200">
        <f t="shared" si="0"/>
        <v>1</v>
      </c>
      <c r="K23" s="52">
        <f t="shared" si="3"/>
        <v>98.94</v>
      </c>
      <c r="L23" s="52">
        <f t="shared" si="4"/>
        <v>98.94</v>
      </c>
      <c r="M23" s="252" t="s">
        <v>113</v>
      </c>
      <c r="N23" s="30">
        <v>0.45</v>
      </c>
      <c r="O23" s="68"/>
      <c r="P23" s="1"/>
      <c r="Q23" s="29"/>
      <c r="R23" s="54">
        <f t="shared" si="9"/>
        <v>0</v>
      </c>
      <c r="S23" s="77">
        <f t="shared" si="5"/>
        <v>98.94</v>
      </c>
      <c r="T23" s="77">
        <f t="shared" si="6"/>
        <v>98.94</v>
      </c>
      <c r="U23" s="55">
        <f t="shared" si="7"/>
        <v>0</v>
      </c>
      <c r="V23" s="55">
        <f t="shared" si="8"/>
        <v>1</v>
      </c>
      <c r="W23" s="42"/>
      <c r="X23" s="67"/>
      <c r="Y23" s="173" t="s">
        <v>127</v>
      </c>
      <c r="Z23" s="173">
        <v>2000</v>
      </c>
      <c r="AA23" s="173"/>
      <c r="AB23" s="173"/>
    </row>
    <row r="24" spans="1:28">
      <c r="A24" s="167"/>
      <c r="B24" s="2">
        <v>84228488</v>
      </c>
      <c r="C24" s="255" t="s">
        <v>112</v>
      </c>
      <c r="D24" s="250">
        <v>500</v>
      </c>
      <c r="E24" s="165">
        <v>1</v>
      </c>
      <c r="F24" s="22">
        <v>29.61</v>
      </c>
      <c r="G24" s="23">
        <f t="shared" si="1"/>
        <v>42.05</v>
      </c>
      <c r="H24" s="24">
        <f t="shared" si="2"/>
        <v>42.05</v>
      </c>
      <c r="I24" s="56"/>
      <c r="J24" s="201">
        <f t="shared" si="0"/>
        <v>1</v>
      </c>
      <c r="K24" s="23">
        <f t="shared" si="3"/>
        <v>23.13</v>
      </c>
      <c r="L24" s="23">
        <f t="shared" si="4"/>
        <v>23.13</v>
      </c>
      <c r="M24" s="22" t="s">
        <v>113</v>
      </c>
      <c r="N24" s="26">
        <v>0.45</v>
      </c>
      <c r="O24" s="68"/>
      <c r="P24" s="3"/>
      <c r="Q24" s="27"/>
      <c r="R24" s="28">
        <f t="shared" si="9"/>
        <v>0</v>
      </c>
      <c r="S24" s="28">
        <f t="shared" si="5"/>
        <v>23.13</v>
      </c>
      <c r="T24" s="28">
        <f t="shared" si="6"/>
        <v>23.13</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50403872</v>
      </c>
      <c r="C26" s="255" t="s">
        <v>483</v>
      </c>
      <c r="D26" s="250">
        <v>10000</v>
      </c>
      <c r="E26" s="165">
        <v>1</v>
      </c>
      <c r="F26" s="22">
        <v>2536.27</v>
      </c>
      <c r="G26" s="23">
        <f t="shared" si="1"/>
        <v>3601.5</v>
      </c>
      <c r="H26" s="24">
        <f t="shared" si="2"/>
        <v>3601.5</v>
      </c>
      <c r="I26" s="56"/>
      <c r="J26" s="201">
        <f t="shared" si="0"/>
        <v>1</v>
      </c>
      <c r="K26" s="23">
        <f t="shared" si="3"/>
        <v>1980.83</v>
      </c>
      <c r="L26" s="23">
        <f t="shared" si="4"/>
        <v>1980.83</v>
      </c>
      <c r="M26" s="22" t="s">
        <v>113</v>
      </c>
      <c r="N26" s="26">
        <v>0.45</v>
      </c>
      <c r="O26" s="68"/>
      <c r="P26" s="3"/>
      <c r="Q26" s="27"/>
      <c r="R26" s="28">
        <f t="shared" si="9"/>
        <v>0</v>
      </c>
      <c r="S26" s="28">
        <f t="shared" si="5"/>
        <v>1980.83</v>
      </c>
      <c r="T26" s="28">
        <f t="shared" si="6"/>
        <v>1980.83</v>
      </c>
      <c r="U26" s="43">
        <f t="shared" si="7"/>
        <v>0</v>
      </c>
      <c r="V26" s="43">
        <f t="shared" si="8"/>
        <v>1</v>
      </c>
      <c r="W26" s="41"/>
      <c r="X26" s="67"/>
      <c r="Y26" s="173" t="s">
        <v>134</v>
      </c>
      <c r="Z26" s="173">
        <v>8000</v>
      </c>
      <c r="AA26" s="173"/>
      <c r="AB26" s="173"/>
    </row>
    <row r="27" spans="1:28">
      <c r="A27" s="167"/>
      <c r="B27" s="269">
        <v>504345138</v>
      </c>
      <c r="C27" s="258" t="s">
        <v>176</v>
      </c>
      <c r="D27" s="249">
        <v>10000</v>
      </c>
      <c r="E27" s="166">
        <v>1</v>
      </c>
      <c r="F27" s="29">
        <v>1122.25</v>
      </c>
      <c r="G27" s="52">
        <f t="shared" si="1"/>
        <v>1593.6</v>
      </c>
      <c r="H27" s="53">
        <f t="shared" si="2"/>
        <v>1593.6</v>
      </c>
      <c r="I27" s="56"/>
      <c r="J27" s="200">
        <f t="shared" si="0"/>
        <v>1</v>
      </c>
      <c r="K27" s="52">
        <f t="shared" si="3"/>
        <v>876.48</v>
      </c>
      <c r="L27" s="52">
        <f t="shared" si="4"/>
        <v>876.48</v>
      </c>
      <c r="M27" s="252" t="s">
        <v>113</v>
      </c>
      <c r="N27" s="30">
        <v>0.45</v>
      </c>
      <c r="O27" s="68"/>
      <c r="P27" s="1"/>
      <c r="Q27" s="29"/>
      <c r="R27" s="54">
        <f t="shared" si="9"/>
        <v>0</v>
      </c>
      <c r="S27" s="77">
        <f t="shared" si="5"/>
        <v>876.48</v>
      </c>
      <c r="T27" s="77">
        <f t="shared" si="6"/>
        <v>876.48</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790</v>
      </c>
      <c r="C29" s="258" t="s">
        <v>432</v>
      </c>
      <c r="D29" s="249">
        <v>4000</v>
      </c>
      <c r="E29" s="166">
        <v>1</v>
      </c>
      <c r="F29" s="29">
        <v>181.23</v>
      </c>
      <c r="G29" s="52">
        <f>ROUND(IF($F$17="USD $", F29*$E$15,F29*$D$15),2)</f>
        <v>257.35000000000002</v>
      </c>
      <c r="H29" s="53">
        <f>ROUND(IF($H$17=$G$17,E29*G29,E29*F29),2)</f>
        <v>257.35000000000002</v>
      </c>
      <c r="I29" s="56"/>
      <c r="J29" s="200">
        <f t="shared" si="0"/>
        <v>1</v>
      </c>
      <c r="K29" s="52">
        <f t="shared" si="3"/>
        <v>141.54</v>
      </c>
      <c r="L29" s="52">
        <f>ROUND((J29*K29),2)</f>
        <v>141.54</v>
      </c>
      <c r="M29" s="252" t="s">
        <v>113</v>
      </c>
      <c r="N29" s="30">
        <v>0.45</v>
      </c>
      <c r="O29" s="68"/>
      <c r="P29" s="1"/>
      <c r="Q29" s="29"/>
      <c r="R29" s="54">
        <f t="shared" si="9"/>
        <v>0</v>
      </c>
      <c r="S29" s="77">
        <f t="shared" si="5"/>
        <v>141.54</v>
      </c>
      <c r="T29" s="77">
        <f t="shared" si="6"/>
        <v>141.54</v>
      </c>
      <c r="U29" s="55">
        <f t="shared" si="7"/>
        <v>0</v>
      </c>
      <c r="V29" s="55">
        <f t="shared" si="8"/>
        <v>1</v>
      </c>
      <c r="W29" s="42"/>
      <c r="X29" s="67"/>
      <c r="Y29" s="173" t="s">
        <v>143</v>
      </c>
      <c r="Z29" s="173"/>
      <c r="AA29" s="173"/>
      <c r="AB29" s="173"/>
    </row>
    <row r="30" spans="1:28">
      <c r="A30" s="167"/>
      <c r="B30" s="2">
        <v>504388532</v>
      </c>
      <c r="C30" s="255" t="s">
        <v>145</v>
      </c>
      <c r="D30" s="250">
        <v>6000</v>
      </c>
      <c r="E30" s="165">
        <v>1</v>
      </c>
      <c r="F30" s="22">
        <v>2958.3</v>
      </c>
      <c r="G30" s="23">
        <f>ROUND(IF($F$17="USD $", F30*$E$15,F30*$D$15),2)</f>
        <v>4200.79</v>
      </c>
      <c r="H30" s="24">
        <f>ROUND(IF($H$17=$G$17,E30*G30,E30*F30),2)</f>
        <v>4200.79</v>
      </c>
      <c r="I30" s="56"/>
      <c r="J30" s="201">
        <f t="shared" si="0"/>
        <v>1</v>
      </c>
      <c r="K30" s="23">
        <f>IFERROR(IF(M30="OEM DISC %",ROUND(IF($K$17=$F$17,F30*(1-N30),G30*(1-N30)),2),IF(M30="MARKUP %",ROUND(R30/J30*(1+N30),2))),0)</f>
        <v>2310.4299999999998</v>
      </c>
      <c r="L30" s="23">
        <f t="shared" si="4"/>
        <v>2310.4299999999998</v>
      </c>
      <c r="M30" s="22" t="s">
        <v>113</v>
      </c>
      <c r="N30" s="26">
        <v>0.45</v>
      </c>
      <c r="O30" s="68"/>
      <c r="P30" s="3"/>
      <c r="Q30" s="27"/>
      <c r="R30" s="28">
        <f t="shared" si="9"/>
        <v>0</v>
      </c>
      <c r="S30" s="28">
        <f t="shared" si="5"/>
        <v>2310.4299999999998</v>
      </c>
      <c r="T30" s="28">
        <f t="shared" si="6"/>
        <v>2310.4299999999998</v>
      </c>
      <c r="U30" s="43">
        <f t="shared" si="7"/>
        <v>0</v>
      </c>
      <c r="V30" s="43">
        <f t="shared" si="8"/>
        <v>1</v>
      </c>
      <c r="W30" s="41"/>
      <c r="X30" s="67"/>
      <c r="Y30" s="173"/>
      <c r="Z30" s="173"/>
      <c r="AA30" s="173"/>
      <c r="AB30" s="173"/>
    </row>
    <row r="31" spans="1:28">
      <c r="A31" s="167"/>
      <c r="B31" s="1">
        <v>2831274</v>
      </c>
      <c r="C31" s="258" t="s">
        <v>333</v>
      </c>
      <c r="D31" s="249">
        <v>10000</v>
      </c>
      <c r="E31" s="166">
        <v>1</v>
      </c>
      <c r="F31" s="29">
        <v>3703.08</v>
      </c>
      <c r="G31" s="52">
        <f>ROUND(IF($F$17="USD $", F31*$E$15,F31*$D$15),2)</f>
        <v>5258.37</v>
      </c>
      <c r="H31" s="53">
        <f>ROUND(IF($H$17=$G$17,E31*G31,E31*F31),2)</f>
        <v>5258.37</v>
      </c>
      <c r="I31" s="56"/>
      <c r="J31" s="200">
        <f t="shared" si="0"/>
        <v>1</v>
      </c>
      <c r="K31" s="52">
        <f>IFERROR(IF(M31="OEM DISC %",ROUND(IF($K$17=$F$17,F31*(1-N31),G31*(1-N31)),2),IF(M31="MARKUP %",ROUND(R31/J31*(1+N31),2))),0)</f>
        <v>2892.1</v>
      </c>
      <c r="L31" s="52">
        <f t="shared" si="4"/>
        <v>2892.1</v>
      </c>
      <c r="M31" s="252" t="s">
        <v>113</v>
      </c>
      <c r="N31" s="30">
        <v>0.45</v>
      </c>
      <c r="O31" s="68"/>
      <c r="P31" s="1"/>
      <c r="Q31" s="29"/>
      <c r="R31" s="54">
        <f>ROUND(IF($R$17=$Q$17,Q31,IF($R$17="USD $",Q31*$D$15,Q31*$E$15))*E31,2)</f>
        <v>0</v>
      </c>
      <c r="S31" s="77">
        <f t="shared" si="5"/>
        <v>2892.1</v>
      </c>
      <c r="T31" s="77">
        <f t="shared" si="6"/>
        <v>2892.1</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10</v>
      </c>
      <c r="F49" s="190">
        <f>SUM(F18:F48)</f>
        <v>10795.59</v>
      </c>
      <c r="G49" s="191">
        <f>SUM(G18:G48)</f>
        <v>15329.739999999998</v>
      </c>
      <c r="H49" s="192">
        <f>SUM(H18:H48)</f>
        <v>15329.739999999998</v>
      </c>
      <c r="I49" s="193"/>
      <c r="J49" s="194">
        <f>SUM(J18:J48)</f>
        <v>10</v>
      </c>
      <c r="K49" s="191">
        <f>SUM(K18:K48)</f>
        <v>8431.36</v>
      </c>
      <c r="L49" s="192">
        <f>SUM(L18:L48)</f>
        <v>8431.36</v>
      </c>
      <c r="M49" s="192"/>
      <c r="N49" s="192"/>
      <c r="O49" s="195"/>
      <c r="P49" s="188"/>
      <c r="Q49" s="191">
        <f>SUM(Q18:Q48)</f>
        <v>0</v>
      </c>
      <c r="R49" s="191">
        <f>SUM(R18:R48)</f>
        <v>0</v>
      </c>
      <c r="S49" s="192">
        <f>SUM(S18:S48)</f>
        <v>8431.36</v>
      </c>
      <c r="T49" s="192">
        <f>SUM(T18:T48)</f>
        <v>8431.36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0" priority="3" stopIfTrue="1">
      <formula>$U$9&gt;100%</formula>
    </cfRule>
    <cfRule type="expression" dxfId="239" priority="4">
      <formula>$U$9&lt;50%</formula>
    </cfRule>
  </conditionalFormatting>
  <conditionalFormatting sqref="V9:V10">
    <cfRule type="expression" dxfId="238" priority="1">
      <formula>$V$9&lt;50%</formula>
    </cfRule>
    <cfRule type="expression" dxfId="237" priority="2">
      <formula>$V$9&gt;50%</formula>
    </cfRule>
  </conditionalFormatting>
  <dataValidations count="5">
    <dataValidation type="list" allowBlank="1" showInputMessage="1" showErrorMessage="1" sqref="F17 K17 Q17 Q14" xr:uid="{2E0D460C-75BA-455A-88A7-EA2405552726}">
      <formula1>$Y$11:$Y$12</formula1>
    </dataValidation>
    <dataValidation type="list" allowBlank="1" showInputMessage="1" showErrorMessage="1" sqref="H13" xr:uid="{7BD103E1-1E22-4611-9230-817870B27660}">
      <formula1>$Y$13:$Y$14</formula1>
    </dataValidation>
    <dataValidation type="list" allowBlank="1" showInputMessage="1" showErrorMessage="1" sqref="I13" xr:uid="{CE57F32A-0E56-401E-AB14-63F727F260D5}">
      <formula1>$K$9:$K$9</formula1>
    </dataValidation>
    <dataValidation type="list" showInputMessage="1" showErrorMessage="1" sqref="D18:D48" xr:uid="{424A87B5-823A-42B5-A91F-6F8D1BBEE029}">
      <formula1>$Z$18:$Z$29</formula1>
    </dataValidation>
    <dataValidation type="list" allowBlank="1" showInputMessage="1" showErrorMessage="1" sqref="M18:M48" xr:uid="{FB792A5E-CFF4-4A56-8797-831BB9506560}">
      <formula1>$Y$31:$Y$32</formula1>
    </dataValidation>
  </dataValidations>
  <printOptions verticalCentered="1"/>
  <pageMargins left="0.2" right="0.2" top="0.25" bottom="0.25" header="0.05" footer="0.05"/>
  <pageSetup scale="39" orientation="landscape"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8A01-FBCC-4039-96FD-CC80355F4975}">
  <sheetPr>
    <pageSetUpPr fitToPage="1"/>
  </sheetPr>
  <dimension ref="A1:AB51"/>
  <sheetViews>
    <sheetView topLeftCell="C4" zoomScale="85" zoomScaleNormal="85" workbookViewId="0">
      <selection activeCell="N18" sqref="N18:N48"/>
    </sheetView>
  </sheetViews>
  <sheetFormatPr defaultColWidth="9.140625" defaultRowHeight="15"/>
  <cols>
    <col min="1" max="1" width="0.85546875" style="170" customWidth="1"/>
    <col min="2" max="2" width="35.140625" style="432" bestFit="1"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422" t="s">
        <v>33</v>
      </c>
      <c r="C2" s="47"/>
      <c r="D2" s="541" t="s">
        <v>34</v>
      </c>
      <c r="E2" s="543"/>
      <c r="F2" s="703" t="s">
        <v>791</v>
      </c>
      <c r="G2" s="545"/>
      <c r="H2" s="541" t="s">
        <v>36</v>
      </c>
      <c r="I2" s="542"/>
      <c r="J2" s="543"/>
      <c r="K2" s="48"/>
      <c r="L2" s="526" t="s">
        <v>37</v>
      </c>
      <c r="M2" s="527"/>
      <c r="N2" s="528"/>
      <c r="O2" s="240"/>
      <c r="P2" s="439">
        <f>H49</f>
        <v>62627.689999999995</v>
      </c>
      <c r="Q2" s="439"/>
      <c r="R2" s="440"/>
      <c r="S2" s="506" t="s">
        <v>38</v>
      </c>
      <c r="T2" s="507"/>
      <c r="U2" s="469"/>
      <c r="V2" s="470"/>
      <c r="W2" s="49"/>
      <c r="X2" s="174"/>
      <c r="Y2" s="172"/>
      <c r="Z2" s="173"/>
      <c r="AA2" s="173"/>
      <c r="AB2" s="173"/>
    </row>
    <row r="3" spans="1:28" ht="15" customHeight="1">
      <c r="A3" s="167"/>
      <c r="B3" s="423" t="s">
        <v>39</v>
      </c>
      <c r="C3" s="19"/>
      <c r="D3" s="535" t="s">
        <v>40</v>
      </c>
      <c r="E3" s="537"/>
      <c r="F3" s="538">
        <v>2020</v>
      </c>
      <c r="G3" s="539"/>
      <c r="H3" s="535" t="s">
        <v>41</v>
      </c>
      <c r="I3" s="536"/>
      <c r="J3" s="537"/>
      <c r="K3" s="46"/>
      <c r="L3" s="529" t="s">
        <v>42</v>
      </c>
      <c r="M3" s="530"/>
      <c r="N3" s="531"/>
      <c r="O3" s="240"/>
      <c r="P3" s="441">
        <f>L49</f>
        <v>34445.270000000004</v>
      </c>
      <c r="Q3" s="441"/>
      <c r="R3" s="442"/>
      <c r="S3" s="452" t="s">
        <v>43</v>
      </c>
      <c r="T3" s="454"/>
      <c r="U3" s="511"/>
      <c r="V3" s="512"/>
      <c r="W3" s="31"/>
      <c r="X3" s="167"/>
      <c r="Y3" s="175"/>
      <c r="Z3" s="173"/>
      <c r="AA3" s="173"/>
      <c r="AB3" s="173"/>
    </row>
    <row r="4" spans="1:28" ht="15" customHeight="1">
      <c r="A4" s="167"/>
      <c r="B4" s="424" t="s">
        <v>44</v>
      </c>
      <c r="C4" s="19"/>
      <c r="D4" s="535" t="s">
        <v>45</v>
      </c>
      <c r="E4" s="537"/>
      <c r="F4" s="538" t="s">
        <v>792</v>
      </c>
      <c r="G4" s="539"/>
      <c r="H4" s="535" t="s">
        <v>47</v>
      </c>
      <c r="I4" s="536"/>
      <c r="J4" s="537"/>
      <c r="K4" s="46"/>
      <c r="L4" s="529" t="s">
        <v>48</v>
      </c>
      <c r="M4" s="530"/>
      <c r="N4" s="531"/>
      <c r="O4" s="240"/>
      <c r="P4" s="441">
        <f>P2-P3</f>
        <v>28182.419999999991</v>
      </c>
      <c r="Q4" s="441"/>
      <c r="R4" s="442"/>
      <c r="S4" s="452" t="s">
        <v>49</v>
      </c>
      <c r="T4" s="454"/>
      <c r="U4" s="511"/>
      <c r="V4" s="512"/>
      <c r="W4" s="31"/>
      <c r="X4" s="167"/>
      <c r="Y4" s="175"/>
      <c r="Z4" s="173"/>
      <c r="AA4" s="173"/>
      <c r="AB4" s="173"/>
    </row>
    <row r="5" spans="1:28" ht="15" customHeight="1">
      <c r="A5" s="167"/>
      <c r="B5" s="424" t="s">
        <v>50</v>
      </c>
      <c r="C5" s="19"/>
      <c r="D5" s="535" t="s">
        <v>51</v>
      </c>
      <c r="E5" s="537"/>
      <c r="F5" s="538" t="s">
        <v>793</v>
      </c>
      <c r="G5" s="539"/>
      <c r="H5" s="535" t="s">
        <v>52</v>
      </c>
      <c r="I5" s="536"/>
      <c r="J5" s="537"/>
      <c r="K5" s="46"/>
      <c r="L5" s="532" t="s">
        <v>53</v>
      </c>
      <c r="M5" s="533"/>
      <c r="N5" s="534"/>
      <c r="O5" s="240"/>
      <c r="P5" s="518">
        <f>IFERROR((P2-P3)/P2,"")</f>
        <v>0.44999935332119056</v>
      </c>
      <c r="Q5" s="518"/>
      <c r="R5" s="519"/>
      <c r="S5" s="452" t="s">
        <v>54</v>
      </c>
      <c r="T5" s="454"/>
      <c r="U5" s="511"/>
      <c r="V5" s="512"/>
      <c r="W5" s="31"/>
      <c r="X5" s="167"/>
      <c r="Y5" s="175"/>
      <c r="Z5" s="173"/>
      <c r="AA5" s="173"/>
      <c r="AB5" s="173"/>
    </row>
    <row r="6" spans="1:28" ht="15" customHeight="1">
      <c r="A6" s="167"/>
      <c r="B6" s="424" t="s">
        <v>55</v>
      </c>
      <c r="C6" s="44"/>
      <c r="D6" s="535" t="s">
        <v>56</v>
      </c>
      <c r="E6" s="537"/>
      <c r="F6" s="538" t="s">
        <v>794</v>
      </c>
      <c r="G6" s="539"/>
      <c r="H6" s="535" t="s">
        <v>58</v>
      </c>
      <c r="I6" s="536"/>
      <c r="J6" s="537"/>
      <c r="K6" s="46"/>
      <c r="L6" s="513" t="s">
        <v>59</v>
      </c>
      <c r="M6" s="514"/>
      <c r="N6" s="515"/>
      <c r="O6" s="240"/>
      <c r="P6" s="516">
        <f>T49</f>
        <v>34445.270000000004</v>
      </c>
      <c r="Q6" s="516"/>
      <c r="R6" s="517"/>
      <c r="S6" s="452" t="s">
        <v>60</v>
      </c>
      <c r="T6" s="454"/>
      <c r="U6" s="511"/>
      <c r="V6" s="512"/>
      <c r="W6" s="32"/>
      <c r="X6" s="64"/>
      <c r="Y6" s="65"/>
      <c r="Z6" s="173"/>
      <c r="AA6" s="173"/>
      <c r="AB6" s="173"/>
    </row>
    <row r="7" spans="1:28" ht="15" customHeight="1">
      <c r="A7" s="167"/>
      <c r="B7" s="424" t="s">
        <v>61</v>
      </c>
      <c r="C7" s="45"/>
      <c r="D7" s="535" t="s">
        <v>62</v>
      </c>
      <c r="E7" s="537"/>
      <c r="F7" s="538" t="s">
        <v>795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425"/>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426"/>
      <c r="C9" s="226"/>
      <c r="D9" s="535" t="s">
        <v>74</v>
      </c>
      <c r="E9" s="537"/>
      <c r="F9" s="538" t="s">
        <v>1208</v>
      </c>
      <c r="G9" s="539"/>
      <c r="H9" s="223"/>
      <c r="I9" s="224"/>
      <c r="J9" s="224"/>
      <c r="K9" s="57"/>
      <c r="L9" s="458" t="s">
        <v>75</v>
      </c>
      <c r="M9" s="459"/>
      <c r="N9" s="460"/>
      <c r="O9" s="240"/>
      <c r="P9" s="524">
        <f>V14</f>
        <v>0</v>
      </c>
      <c r="Q9" s="524"/>
      <c r="R9" s="525"/>
      <c r="S9" s="463">
        <f>P7+P8+P9</f>
        <v>0</v>
      </c>
      <c r="T9" s="463">
        <f>P3-S9</f>
        <v>34445.270000000004</v>
      </c>
      <c r="U9" s="465">
        <f>IFERROR(((P3-S9)/S9),0)</f>
        <v>0</v>
      </c>
      <c r="V9" s="465">
        <f>IFERROR(T9/P3,0)</f>
        <v>1</v>
      </c>
      <c r="W9" s="467"/>
      <c r="X9" s="176"/>
      <c r="Y9" s="173"/>
      <c r="Z9" s="173"/>
      <c r="AA9" s="173"/>
      <c r="AB9" s="173"/>
    </row>
    <row r="10" spans="1:28" ht="15" customHeight="1">
      <c r="A10" s="167"/>
      <c r="B10" s="4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708"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709"/>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427" t="s">
        <v>796</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428" t="s">
        <v>798</v>
      </c>
      <c r="C19" s="258" t="s">
        <v>799</v>
      </c>
      <c r="D19" s="249">
        <v>500</v>
      </c>
      <c r="E19" s="166">
        <v>1</v>
      </c>
      <c r="F19" s="29">
        <v>81.63</v>
      </c>
      <c r="G19" s="52">
        <f t="shared" ref="G19:G48" si="1">ROUND(IF($F$17="USD $", F19*$E$15,F19*$D$15),2)</f>
        <v>115.91</v>
      </c>
      <c r="H19" s="53">
        <f t="shared" ref="H19:H48" si="2">ROUND(IF($H$17=$G$17,E19*G19,E19*F19),2)</f>
        <v>115.91</v>
      </c>
      <c r="I19" s="56"/>
      <c r="J19" s="200">
        <f t="shared" si="0"/>
        <v>1</v>
      </c>
      <c r="K19" s="52">
        <f t="shared" ref="K19:K48" si="3">IFERROR(IF(M19="OEM DISC %",ROUND(IF($K$17=$F$17,F19*(1-N19),G19*(1-N19)),2),IF(M19="MARKUP %",ROUND(R19/J19*(1+N19),2))),0)</f>
        <v>63.75</v>
      </c>
      <c r="L19" s="52">
        <f t="shared" ref="L19:L48" si="4">ROUND((J19*K19),2)</f>
        <v>63.75</v>
      </c>
      <c r="M19" s="252" t="s">
        <v>113</v>
      </c>
      <c r="N19" s="50">
        <v>0.45</v>
      </c>
      <c r="O19" s="68"/>
      <c r="P19" s="1"/>
      <c r="Q19" s="29"/>
      <c r="R19" s="54">
        <f>ROUND(IF($R$17=$Q$17,Q19,IF($R$17="USD $",Q19*$D$15,Q19*$E$15))*E19,2)</f>
        <v>0</v>
      </c>
      <c r="S19" s="77">
        <f t="shared" ref="S19:S48" si="5">IFERROR(ROUND(T19/E19,2),0)</f>
        <v>63.75</v>
      </c>
      <c r="T19" s="77">
        <f t="shared" ref="T19:T48" si="6">ROUND(L19-R19,2)</f>
        <v>63.75</v>
      </c>
      <c r="U19" s="55">
        <f t="shared" ref="U19:U48" si="7">IFERROR(((K19-(R19/J19))/(R19/J19)),0)</f>
        <v>0</v>
      </c>
      <c r="V19" s="55">
        <f t="shared" ref="V19:V48" si="8">IFERROR(((K19-(R19/J19))/K19),0)</f>
        <v>1</v>
      </c>
      <c r="W19" s="42"/>
      <c r="X19" s="67"/>
      <c r="Y19" s="173" t="s">
        <v>116</v>
      </c>
      <c r="Z19" s="173">
        <v>500</v>
      </c>
      <c r="AA19" s="173"/>
      <c r="AB19" s="173"/>
    </row>
    <row r="20" spans="1:28">
      <c r="A20" s="167"/>
      <c r="B20" s="429" t="s">
        <v>800</v>
      </c>
      <c r="C20" s="255" t="s">
        <v>801</v>
      </c>
      <c r="D20" s="250">
        <v>250</v>
      </c>
      <c r="E20" s="165">
        <v>1</v>
      </c>
      <c r="F20" s="22">
        <v>81.63</v>
      </c>
      <c r="G20" s="23">
        <f t="shared" si="1"/>
        <v>115.91</v>
      </c>
      <c r="H20" s="24">
        <f t="shared" si="2"/>
        <v>115.91</v>
      </c>
      <c r="I20" s="56"/>
      <c r="J20" s="201">
        <f t="shared" si="0"/>
        <v>1</v>
      </c>
      <c r="K20" s="23">
        <f t="shared" si="3"/>
        <v>63.75</v>
      </c>
      <c r="L20" s="23">
        <f t="shared" si="4"/>
        <v>63.75</v>
      </c>
      <c r="M20" s="22" t="s">
        <v>113</v>
      </c>
      <c r="N20" s="50">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428" t="s">
        <v>802</v>
      </c>
      <c r="C21" s="258" t="s">
        <v>291</v>
      </c>
      <c r="D21" s="249">
        <v>250</v>
      </c>
      <c r="E21" s="166">
        <v>1</v>
      </c>
      <c r="F21" s="29">
        <v>116.62</v>
      </c>
      <c r="G21" s="52">
        <f t="shared" si="1"/>
        <v>165.6</v>
      </c>
      <c r="H21" s="53">
        <f t="shared" si="2"/>
        <v>165.6</v>
      </c>
      <c r="I21" s="56"/>
      <c r="J21" s="200">
        <f t="shared" si="0"/>
        <v>1</v>
      </c>
      <c r="K21" s="52">
        <f t="shared" si="3"/>
        <v>91.08</v>
      </c>
      <c r="L21" s="52">
        <f t="shared" si="4"/>
        <v>91.08</v>
      </c>
      <c r="M21" s="252" t="s">
        <v>113</v>
      </c>
      <c r="N21" s="50">
        <v>0.45</v>
      </c>
      <c r="O21" s="68"/>
      <c r="P21" s="1"/>
      <c r="Q21" s="29"/>
      <c r="R21" s="54">
        <f t="shared" si="9"/>
        <v>0</v>
      </c>
      <c r="S21" s="77">
        <f t="shared" si="5"/>
        <v>91.08</v>
      </c>
      <c r="T21" s="77">
        <f t="shared" si="6"/>
        <v>91.08</v>
      </c>
      <c r="U21" s="55">
        <f t="shared" si="7"/>
        <v>0</v>
      </c>
      <c r="V21" s="55">
        <f t="shared" si="8"/>
        <v>1</v>
      </c>
      <c r="W21" s="42"/>
      <c r="X21" s="67"/>
      <c r="Y21" s="173" t="s">
        <v>122</v>
      </c>
      <c r="Z21" s="173">
        <v>1000</v>
      </c>
      <c r="AA21" s="173"/>
      <c r="AB21" s="173"/>
    </row>
    <row r="22" spans="1:28">
      <c r="A22" s="167"/>
      <c r="B22" s="427" t="s">
        <v>803</v>
      </c>
      <c r="C22" s="255" t="s">
        <v>292</v>
      </c>
      <c r="D22" s="250">
        <v>500</v>
      </c>
      <c r="E22" s="165">
        <v>1</v>
      </c>
      <c r="F22" s="22">
        <v>93.3</v>
      </c>
      <c r="G22" s="23">
        <f t="shared" si="1"/>
        <v>132.49</v>
      </c>
      <c r="H22" s="24">
        <f t="shared" si="2"/>
        <v>132.49</v>
      </c>
      <c r="I22" s="56"/>
      <c r="J22" s="201">
        <f t="shared" si="0"/>
        <v>1</v>
      </c>
      <c r="K22" s="23">
        <f t="shared" si="3"/>
        <v>72.87</v>
      </c>
      <c r="L22" s="23">
        <f t="shared" si="4"/>
        <v>72.87</v>
      </c>
      <c r="M22" s="22" t="s">
        <v>113</v>
      </c>
      <c r="N22" s="50">
        <v>0.45</v>
      </c>
      <c r="O22" s="68"/>
      <c r="P22" s="3"/>
      <c r="Q22" s="27"/>
      <c r="R22" s="28">
        <f t="shared" si="9"/>
        <v>0</v>
      </c>
      <c r="S22" s="28">
        <f t="shared" si="5"/>
        <v>72.87</v>
      </c>
      <c r="T22" s="28">
        <f t="shared" si="6"/>
        <v>72.87</v>
      </c>
      <c r="U22" s="43">
        <f t="shared" si="7"/>
        <v>0</v>
      </c>
      <c r="V22" s="43">
        <f t="shared" si="8"/>
        <v>1</v>
      </c>
      <c r="W22" s="41"/>
      <c r="X22" s="67"/>
      <c r="Y22" s="173" t="s">
        <v>46</v>
      </c>
      <c r="Z22" s="173">
        <v>1200</v>
      </c>
      <c r="AA22" s="173"/>
      <c r="AB22" s="173"/>
    </row>
    <row r="23" spans="1:28">
      <c r="A23" s="167"/>
      <c r="B23" s="428" t="s">
        <v>804</v>
      </c>
      <c r="C23" s="258" t="s">
        <v>293</v>
      </c>
      <c r="D23" s="249">
        <v>500</v>
      </c>
      <c r="E23" s="166">
        <v>1</v>
      </c>
      <c r="F23" s="29">
        <v>128.28</v>
      </c>
      <c r="G23" s="52">
        <f t="shared" si="1"/>
        <v>182.16</v>
      </c>
      <c r="H23" s="53">
        <f t="shared" si="2"/>
        <v>182.16</v>
      </c>
      <c r="I23" s="56"/>
      <c r="J23" s="200">
        <f t="shared" si="0"/>
        <v>1</v>
      </c>
      <c r="K23" s="52">
        <f t="shared" si="3"/>
        <v>100.19</v>
      </c>
      <c r="L23" s="52">
        <f t="shared" si="4"/>
        <v>100.19</v>
      </c>
      <c r="M23" s="252" t="s">
        <v>113</v>
      </c>
      <c r="N23" s="50">
        <v>0.45</v>
      </c>
      <c r="O23" s="68"/>
      <c r="P23" s="1"/>
      <c r="Q23" s="29"/>
      <c r="R23" s="54">
        <f t="shared" si="9"/>
        <v>0</v>
      </c>
      <c r="S23" s="77">
        <f t="shared" si="5"/>
        <v>100.19</v>
      </c>
      <c r="T23" s="77">
        <f t="shared" si="6"/>
        <v>100.19</v>
      </c>
      <c r="U23" s="55">
        <f t="shared" si="7"/>
        <v>0</v>
      </c>
      <c r="V23" s="55">
        <f t="shared" si="8"/>
        <v>1</v>
      </c>
      <c r="W23" s="42"/>
      <c r="X23" s="67"/>
      <c r="Y23" s="173" t="s">
        <v>127</v>
      </c>
      <c r="Z23" s="173">
        <v>2000</v>
      </c>
      <c r="AA23" s="173"/>
      <c r="AB23" s="173"/>
    </row>
    <row r="24" spans="1:28">
      <c r="A24" s="167"/>
      <c r="B24" s="427"/>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50">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428"/>
      <c r="C25" s="258"/>
      <c r="D25" s="249"/>
      <c r="E25" s="166"/>
      <c r="F25" s="29"/>
      <c r="G25" s="52">
        <f t="shared" si="1"/>
        <v>0</v>
      </c>
      <c r="H25" s="53">
        <f t="shared" si="2"/>
        <v>0</v>
      </c>
      <c r="I25" s="56"/>
      <c r="J25" s="200">
        <f t="shared" si="0"/>
        <v>0</v>
      </c>
      <c r="K25" s="52">
        <f t="shared" si="3"/>
        <v>0</v>
      </c>
      <c r="L25" s="52">
        <f t="shared" si="4"/>
        <v>0</v>
      </c>
      <c r="M25" s="252" t="s">
        <v>113</v>
      </c>
      <c r="N25" s="5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429" t="s">
        <v>806</v>
      </c>
      <c r="C26" s="255" t="s">
        <v>807</v>
      </c>
      <c r="D26" s="250">
        <v>10000</v>
      </c>
      <c r="E26" s="165">
        <v>1</v>
      </c>
      <c r="F26" s="22">
        <v>2097.25</v>
      </c>
      <c r="G26" s="23">
        <f t="shared" si="1"/>
        <v>2978.1</v>
      </c>
      <c r="H26" s="24">
        <f t="shared" si="2"/>
        <v>2978.1</v>
      </c>
      <c r="I26" s="56"/>
      <c r="J26" s="201">
        <f t="shared" si="0"/>
        <v>1</v>
      </c>
      <c r="K26" s="23">
        <f t="shared" si="3"/>
        <v>1637.96</v>
      </c>
      <c r="L26" s="23">
        <f t="shared" si="4"/>
        <v>1637.96</v>
      </c>
      <c r="M26" s="22" t="s">
        <v>113</v>
      </c>
      <c r="N26" s="50">
        <v>0.45</v>
      </c>
      <c r="O26" s="68"/>
      <c r="P26" s="3"/>
      <c r="Q26" s="27"/>
      <c r="R26" s="28">
        <f t="shared" si="9"/>
        <v>0</v>
      </c>
      <c r="S26" s="28">
        <f t="shared" si="5"/>
        <v>1637.96</v>
      </c>
      <c r="T26" s="28">
        <f t="shared" si="6"/>
        <v>1637.96</v>
      </c>
      <c r="U26" s="43">
        <f t="shared" si="7"/>
        <v>0</v>
      </c>
      <c r="V26" s="43">
        <f t="shared" si="8"/>
        <v>1</v>
      </c>
      <c r="W26" s="41"/>
      <c r="X26" s="67"/>
      <c r="Y26" s="173" t="s">
        <v>134</v>
      </c>
      <c r="Z26" s="173">
        <v>8000</v>
      </c>
      <c r="AA26" s="173"/>
      <c r="AB26" s="173"/>
    </row>
    <row r="27" spans="1:28">
      <c r="A27" s="167"/>
      <c r="B27" s="430">
        <v>1002011417</v>
      </c>
      <c r="C27" s="258" t="s">
        <v>286</v>
      </c>
      <c r="D27" s="249">
        <v>10000</v>
      </c>
      <c r="E27" s="166">
        <v>1</v>
      </c>
      <c r="F27" s="29">
        <v>787.18</v>
      </c>
      <c r="G27" s="52">
        <f t="shared" si="1"/>
        <v>1117.8</v>
      </c>
      <c r="H27" s="53">
        <f t="shared" si="2"/>
        <v>1117.8</v>
      </c>
      <c r="I27" s="56"/>
      <c r="J27" s="200">
        <f t="shared" si="0"/>
        <v>1</v>
      </c>
      <c r="K27" s="52">
        <f t="shared" si="3"/>
        <v>614.79</v>
      </c>
      <c r="L27" s="52">
        <f t="shared" si="4"/>
        <v>614.79</v>
      </c>
      <c r="M27" s="252" t="s">
        <v>113</v>
      </c>
      <c r="N27" s="50">
        <v>0.45</v>
      </c>
      <c r="O27" s="68"/>
      <c r="P27" s="1"/>
      <c r="Q27" s="29"/>
      <c r="R27" s="54">
        <f t="shared" si="9"/>
        <v>0</v>
      </c>
      <c r="S27" s="77">
        <f t="shared" si="5"/>
        <v>614.79</v>
      </c>
      <c r="T27" s="77">
        <f t="shared" si="6"/>
        <v>614.79</v>
      </c>
      <c r="U27" s="55">
        <f t="shared" si="7"/>
        <v>0</v>
      </c>
      <c r="V27" s="55">
        <f t="shared" si="8"/>
        <v>1</v>
      </c>
      <c r="W27" s="42"/>
      <c r="X27" s="67"/>
      <c r="Y27" s="173" t="s">
        <v>137</v>
      </c>
      <c r="Z27" s="185">
        <v>10000</v>
      </c>
      <c r="AA27" s="173"/>
      <c r="AB27" s="173"/>
    </row>
    <row r="28" spans="1:28">
      <c r="A28" s="167"/>
      <c r="B28" s="427">
        <v>1002011307</v>
      </c>
      <c r="C28" s="255" t="s">
        <v>284</v>
      </c>
      <c r="D28" s="250">
        <v>10000</v>
      </c>
      <c r="E28" s="165">
        <v>1</v>
      </c>
      <c r="F28" s="22">
        <v>2252.3200000000002</v>
      </c>
      <c r="G28" s="23">
        <f t="shared" si="1"/>
        <v>3198.29</v>
      </c>
      <c r="H28" s="24">
        <f t="shared" si="2"/>
        <v>3198.29</v>
      </c>
      <c r="I28" s="56"/>
      <c r="J28" s="201">
        <f t="shared" si="0"/>
        <v>1</v>
      </c>
      <c r="K28" s="23">
        <f t="shared" si="3"/>
        <v>1759.06</v>
      </c>
      <c r="L28" s="23">
        <f t="shared" si="4"/>
        <v>1759.06</v>
      </c>
      <c r="M28" s="22" t="s">
        <v>113</v>
      </c>
      <c r="N28" s="50">
        <v>0.45</v>
      </c>
      <c r="O28" s="68"/>
      <c r="P28" s="3"/>
      <c r="Q28" s="27"/>
      <c r="R28" s="28">
        <f t="shared" si="9"/>
        <v>0</v>
      </c>
      <c r="S28" s="28">
        <f t="shared" si="5"/>
        <v>1759.06</v>
      </c>
      <c r="T28" s="28">
        <f t="shared" si="6"/>
        <v>1759.06</v>
      </c>
      <c r="U28" s="43">
        <f t="shared" si="7"/>
        <v>0</v>
      </c>
      <c r="V28" s="43">
        <f t="shared" si="8"/>
        <v>1</v>
      </c>
      <c r="W28" s="41"/>
      <c r="X28" s="67"/>
      <c r="Y28" s="173" t="s">
        <v>139</v>
      </c>
      <c r="Z28" s="173" t="s">
        <v>140</v>
      </c>
      <c r="AA28" s="173"/>
      <c r="AB28" s="173"/>
    </row>
    <row r="29" spans="1:28">
      <c r="A29" s="167"/>
      <c r="B29" s="428">
        <v>1000445585</v>
      </c>
      <c r="C29" s="258" t="s">
        <v>808</v>
      </c>
      <c r="D29" s="249">
        <v>6000</v>
      </c>
      <c r="E29" s="166">
        <v>6</v>
      </c>
      <c r="F29" s="29">
        <v>288.19</v>
      </c>
      <c r="G29" s="52">
        <f>ROUND(IF($F$17="USD $", F29*$E$15,F29*$D$15),2)</f>
        <v>409.23</v>
      </c>
      <c r="H29" s="53">
        <f>ROUND(IF($H$17=$G$17,E29*G29,E29*F29),2)</f>
        <v>2455.38</v>
      </c>
      <c r="I29" s="56"/>
      <c r="J29" s="200">
        <f t="shared" si="0"/>
        <v>6</v>
      </c>
      <c r="K29" s="52">
        <f t="shared" si="3"/>
        <v>225.08</v>
      </c>
      <c r="L29" s="52">
        <f>ROUND((J29*K29),2)</f>
        <v>1350.48</v>
      </c>
      <c r="M29" s="252" t="s">
        <v>113</v>
      </c>
      <c r="N29" s="50">
        <v>0.45</v>
      </c>
      <c r="O29" s="68"/>
      <c r="P29" s="1"/>
      <c r="Q29" s="29"/>
      <c r="R29" s="54">
        <f t="shared" si="9"/>
        <v>0</v>
      </c>
      <c r="S29" s="77">
        <f t="shared" si="5"/>
        <v>225.08</v>
      </c>
      <c r="T29" s="77">
        <f t="shared" si="6"/>
        <v>1350.48</v>
      </c>
      <c r="U29" s="55">
        <f t="shared" si="7"/>
        <v>0</v>
      </c>
      <c r="V29" s="55">
        <f t="shared" si="8"/>
        <v>1</v>
      </c>
      <c r="W29" s="42"/>
      <c r="X29" s="67"/>
      <c r="Y29" s="173" t="s">
        <v>143</v>
      </c>
      <c r="Z29" s="173"/>
      <c r="AA29" s="173"/>
      <c r="AB29" s="173"/>
    </row>
    <row r="30" spans="1:28">
      <c r="A30" s="167"/>
      <c r="B30" s="427">
        <v>612630110976</v>
      </c>
      <c r="C30" s="255" t="s">
        <v>809</v>
      </c>
      <c r="D30" s="250">
        <v>6000</v>
      </c>
      <c r="E30" s="165">
        <v>1</v>
      </c>
      <c r="F30" s="22">
        <v>1022.75</v>
      </c>
      <c r="G30" s="23">
        <f>ROUND(IF($F$17="USD $", F30*$E$15,F30*$D$15),2)</f>
        <v>1452.31</v>
      </c>
      <c r="H30" s="24">
        <f>ROUND(IF($H$17=$G$17,E30*G30,E30*F30),2)</f>
        <v>1452.31</v>
      </c>
      <c r="I30" s="56"/>
      <c r="J30" s="201">
        <f t="shared" si="0"/>
        <v>1</v>
      </c>
      <c r="K30" s="23">
        <f>IFERROR(IF(M30="OEM DISC %",ROUND(IF($K$17=$F$17,F30*(1-N30),G30*(1-N30)),2),IF(M30="MARKUP %",ROUND(R30/J30*(1+N30),2))),0)</f>
        <v>798.77</v>
      </c>
      <c r="L30" s="23">
        <f t="shared" si="4"/>
        <v>798.77</v>
      </c>
      <c r="M30" s="22" t="s">
        <v>113</v>
      </c>
      <c r="N30" s="50">
        <v>0.45</v>
      </c>
      <c r="O30" s="68"/>
      <c r="P30" s="3"/>
      <c r="Q30" s="27"/>
      <c r="R30" s="28">
        <f t="shared" si="9"/>
        <v>0</v>
      </c>
      <c r="S30" s="28">
        <f t="shared" si="5"/>
        <v>798.77</v>
      </c>
      <c r="T30" s="28">
        <f t="shared" si="6"/>
        <v>798.77</v>
      </c>
      <c r="U30" s="43">
        <f t="shared" si="7"/>
        <v>0</v>
      </c>
      <c r="V30" s="43">
        <f t="shared" si="8"/>
        <v>1</v>
      </c>
      <c r="W30" s="41"/>
      <c r="X30" s="67"/>
      <c r="Y30" s="173"/>
      <c r="Z30" s="173"/>
      <c r="AA30" s="173"/>
      <c r="AB30" s="173"/>
    </row>
    <row r="31" spans="1:28">
      <c r="A31" s="167"/>
      <c r="B31" s="428">
        <v>1002009001</v>
      </c>
      <c r="C31" s="258" t="s">
        <v>810</v>
      </c>
      <c r="D31" s="249">
        <v>8000</v>
      </c>
      <c r="E31" s="166">
        <v>1</v>
      </c>
      <c r="F31" s="29">
        <v>1574.93</v>
      </c>
      <c r="G31" s="52">
        <f>ROUND(IF($F$17="USD $", F31*$E$15,F31*$D$15),2)</f>
        <v>2236.4</v>
      </c>
      <c r="H31" s="53">
        <f>ROUND(IF($H$17=$G$17,E31*G31,E31*F31),2)</f>
        <v>2236.4</v>
      </c>
      <c r="I31" s="56"/>
      <c r="J31" s="200">
        <f t="shared" si="0"/>
        <v>1</v>
      </c>
      <c r="K31" s="52">
        <f>IFERROR(IF(M31="OEM DISC %",ROUND(IF($K$17=$F$17,F31*(1-N31),G31*(1-N31)),2),IF(M31="MARKUP %",ROUND(R31/J31*(1+N31),2))),0)</f>
        <v>1230.02</v>
      </c>
      <c r="L31" s="52">
        <f t="shared" si="4"/>
        <v>1230.02</v>
      </c>
      <c r="M31" s="252" t="s">
        <v>113</v>
      </c>
      <c r="N31" s="50">
        <v>0.45</v>
      </c>
      <c r="O31" s="68"/>
      <c r="P31" s="1"/>
      <c r="Q31" s="29"/>
      <c r="R31" s="54">
        <f>ROUND(IF($R$17=$Q$17,Q31,IF($R$17="USD $",Q31*$D$15,Q31*$E$15))*E31,2)</f>
        <v>0</v>
      </c>
      <c r="S31" s="77">
        <f t="shared" si="5"/>
        <v>1230.02</v>
      </c>
      <c r="T31" s="77">
        <f t="shared" si="6"/>
        <v>1230.02</v>
      </c>
      <c r="U31" s="55">
        <f t="shared" si="7"/>
        <v>0</v>
      </c>
      <c r="V31" s="55">
        <f t="shared" si="8"/>
        <v>1</v>
      </c>
      <c r="W31" s="42"/>
      <c r="X31" s="67"/>
      <c r="Y31" s="173" t="s">
        <v>113</v>
      </c>
      <c r="Z31" s="173"/>
      <c r="AA31" s="173"/>
      <c r="AB31" s="173"/>
    </row>
    <row r="32" spans="1:28">
      <c r="A32" s="167"/>
      <c r="B32" s="427"/>
      <c r="C32" s="255"/>
      <c r="D32" s="250"/>
      <c r="E32" s="165"/>
      <c r="F32" s="22"/>
      <c r="G32" s="23">
        <f t="shared" si="1"/>
        <v>0</v>
      </c>
      <c r="H32" s="24">
        <f t="shared" si="2"/>
        <v>0</v>
      </c>
      <c r="I32" s="56"/>
      <c r="J32" s="201">
        <f t="shared" si="0"/>
        <v>0</v>
      </c>
      <c r="K32" s="23">
        <f t="shared" si="3"/>
        <v>0</v>
      </c>
      <c r="L32" s="23">
        <f t="shared" si="4"/>
        <v>0</v>
      </c>
      <c r="M32" s="22" t="s">
        <v>113</v>
      </c>
      <c r="N32" s="50">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428"/>
      <c r="C33" s="258" t="s">
        <v>811</v>
      </c>
      <c r="D33" s="249" t="s">
        <v>140</v>
      </c>
      <c r="E33" s="166">
        <v>1</v>
      </c>
      <c r="F33" s="29">
        <v>6464.79</v>
      </c>
      <c r="G33" s="52">
        <f t="shared" si="1"/>
        <v>9180</v>
      </c>
      <c r="H33" s="53">
        <f t="shared" si="2"/>
        <v>9180</v>
      </c>
      <c r="I33" s="56"/>
      <c r="J33" s="200">
        <f t="shared" si="0"/>
        <v>1</v>
      </c>
      <c r="K33" s="52">
        <f t="shared" si="3"/>
        <v>5049</v>
      </c>
      <c r="L33" s="52">
        <f t="shared" si="4"/>
        <v>5049</v>
      </c>
      <c r="M33" s="252" t="s">
        <v>113</v>
      </c>
      <c r="N33" s="50">
        <v>0.45</v>
      </c>
      <c r="O33" s="68"/>
      <c r="P33" s="1"/>
      <c r="Q33" s="29"/>
      <c r="R33" s="54">
        <f t="shared" si="9"/>
        <v>0</v>
      </c>
      <c r="S33" s="77">
        <f t="shared" si="5"/>
        <v>5049</v>
      </c>
      <c r="T33" s="77">
        <f t="shared" si="6"/>
        <v>5049</v>
      </c>
      <c r="U33" s="55">
        <f t="shared" si="7"/>
        <v>0</v>
      </c>
      <c r="V33" s="55">
        <f t="shared" si="8"/>
        <v>1</v>
      </c>
      <c r="W33" s="42"/>
      <c r="X33" s="67"/>
      <c r="Y33" s="173"/>
      <c r="Z33" s="173"/>
      <c r="AA33" s="173"/>
      <c r="AB33" s="173"/>
    </row>
    <row r="34" spans="1:28">
      <c r="A34" s="167"/>
      <c r="B34" s="427"/>
      <c r="C34" s="255" t="s">
        <v>812</v>
      </c>
      <c r="D34" s="250" t="s">
        <v>140</v>
      </c>
      <c r="E34" s="165">
        <v>1</v>
      </c>
      <c r="F34" s="22">
        <v>3992.96</v>
      </c>
      <c r="G34" s="23">
        <f t="shared" si="1"/>
        <v>5670</v>
      </c>
      <c r="H34" s="24">
        <f t="shared" si="2"/>
        <v>5670</v>
      </c>
      <c r="I34" s="56"/>
      <c r="J34" s="201">
        <f t="shared" si="0"/>
        <v>1</v>
      </c>
      <c r="K34" s="23">
        <f t="shared" si="3"/>
        <v>3118.5</v>
      </c>
      <c r="L34" s="23">
        <f t="shared" si="4"/>
        <v>3118.5</v>
      </c>
      <c r="M34" s="22" t="s">
        <v>113</v>
      </c>
      <c r="N34" s="50">
        <v>0.45</v>
      </c>
      <c r="O34" s="68"/>
      <c r="P34" s="3"/>
      <c r="Q34" s="27"/>
      <c r="R34" s="28">
        <f t="shared" si="9"/>
        <v>0</v>
      </c>
      <c r="S34" s="28">
        <f t="shared" si="5"/>
        <v>3118.5</v>
      </c>
      <c r="T34" s="28">
        <f t="shared" si="6"/>
        <v>3118.5</v>
      </c>
      <c r="U34" s="43">
        <f t="shared" si="7"/>
        <v>0</v>
      </c>
      <c r="V34" s="43">
        <f t="shared" si="8"/>
        <v>1</v>
      </c>
      <c r="W34" s="41"/>
      <c r="X34" s="67"/>
      <c r="Y34" s="173"/>
      <c r="Z34" s="173"/>
      <c r="AA34" s="173"/>
      <c r="AB34" s="173"/>
    </row>
    <row r="35" spans="1:28">
      <c r="A35" s="167"/>
      <c r="B35" s="428"/>
      <c r="C35" s="258" t="s">
        <v>813</v>
      </c>
      <c r="D35" s="249" t="s">
        <v>140</v>
      </c>
      <c r="E35" s="166">
        <v>1</v>
      </c>
      <c r="F35" s="29">
        <v>3422.54</v>
      </c>
      <c r="G35" s="52">
        <f t="shared" si="1"/>
        <v>4860.01</v>
      </c>
      <c r="H35" s="53">
        <f t="shared" si="2"/>
        <v>4860.01</v>
      </c>
      <c r="I35" s="56"/>
      <c r="J35" s="200">
        <f t="shared" si="0"/>
        <v>1</v>
      </c>
      <c r="K35" s="52">
        <f t="shared" si="3"/>
        <v>2673.01</v>
      </c>
      <c r="L35" s="52">
        <f t="shared" si="4"/>
        <v>2673.01</v>
      </c>
      <c r="M35" s="252" t="s">
        <v>113</v>
      </c>
      <c r="N35" s="50">
        <v>0.45</v>
      </c>
      <c r="O35" s="68"/>
      <c r="P35" s="1"/>
      <c r="Q35" s="29"/>
      <c r="R35" s="54">
        <f t="shared" si="9"/>
        <v>0</v>
      </c>
      <c r="S35" s="77">
        <f t="shared" si="5"/>
        <v>2673.01</v>
      </c>
      <c r="T35" s="77">
        <f t="shared" si="6"/>
        <v>2673.01</v>
      </c>
      <c r="U35" s="55">
        <f t="shared" si="7"/>
        <v>0</v>
      </c>
      <c r="V35" s="55">
        <f t="shared" si="8"/>
        <v>1</v>
      </c>
      <c r="W35" s="42"/>
      <c r="X35" s="67"/>
      <c r="Y35" s="173"/>
      <c r="Z35" s="173"/>
      <c r="AA35" s="173"/>
      <c r="AB35" s="173"/>
    </row>
    <row r="36" spans="1:28">
      <c r="A36" s="167"/>
      <c r="B36" s="427"/>
      <c r="C36" s="255" t="s">
        <v>814</v>
      </c>
      <c r="D36" s="250" t="s">
        <v>140</v>
      </c>
      <c r="E36" s="165">
        <v>1</v>
      </c>
      <c r="F36" s="22">
        <v>1394.37</v>
      </c>
      <c r="G36" s="23">
        <f t="shared" si="1"/>
        <v>1980.01</v>
      </c>
      <c r="H36" s="24">
        <f t="shared" si="2"/>
        <v>1980.01</v>
      </c>
      <c r="I36" s="56"/>
      <c r="J36" s="201">
        <f t="shared" si="0"/>
        <v>1</v>
      </c>
      <c r="K36" s="23">
        <f t="shared" si="3"/>
        <v>1089.01</v>
      </c>
      <c r="L36" s="23">
        <f t="shared" si="4"/>
        <v>1089.01</v>
      </c>
      <c r="M36" s="22" t="s">
        <v>113</v>
      </c>
      <c r="N36" s="50">
        <v>0.45</v>
      </c>
      <c r="O36" s="68"/>
      <c r="P36" s="3"/>
      <c r="Q36" s="27"/>
      <c r="R36" s="28">
        <f t="shared" si="9"/>
        <v>0</v>
      </c>
      <c r="S36" s="28">
        <f t="shared" si="5"/>
        <v>1089.01</v>
      </c>
      <c r="T36" s="28">
        <f t="shared" si="6"/>
        <v>1089.01</v>
      </c>
      <c r="U36" s="43">
        <f t="shared" si="7"/>
        <v>0</v>
      </c>
      <c r="V36" s="43">
        <f t="shared" si="8"/>
        <v>1</v>
      </c>
      <c r="W36" s="41"/>
      <c r="X36" s="67"/>
      <c r="Y36" s="173"/>
      <c r="Z36" s="173"/>
      <c r="AA36" s="173"/>
      <c r="AB36" s="173"/>
    </row>
    <row r="37" spans="1:28">
      <c r="A37" s="167"/>
      <c r="B37" s="428"/>
      <c r="C37" s="258" t="s">
        <v>815</v>
      </c>
      <c r="D37" s="249" t="s">
        <v>140</v>
      </c>
      <c r="E37" s="166">
        <v>1</v>
      </c>
      <c r="F37" s="29">
        <v>1235.92</v>
      </c>
      <c r="G37" s="52">
        <f t="shared" si="1"/>
        <v>1755.01</v>
      </c>
      <c r="H37" s="53">
        <f t="shared" si="2"/>
        <v>1755.01</v>
      </c>
      <c r="I37" s="56"/>
      <c r="J37" s="200">
        <f t="shared" si="0"/>
        <v>1</v>
      </c>
      <c r="K37" s="52">
        <f t="shared" si="3"/>
        <v>965.26</v>
      </c>
      <c r="L37" s="52">
        <f t="shared" si="4"/>
        <v>965.26</v>
      </c>
      <c r="M37" s="252" t="s">
        <v>113</v>
      </c>
      <c r="N37" s="50">
        <v>0.45</v>
      </c>
      <c r="O37" s="68"/>
      <c r="P37" s="1"/>
      <c r="Q37" s="29"/>
      <c r="R37" s="54">
        <f t="shared" si="9"/>
        <v>0</v>
      </c>
      <c r="S37" s="77">
        <f t="shared" si="5"/>
        <v>965.26</v>
      </c>
      <c r="T37" s="77">
        <f t="shared" si="6"/>
        <v>965.26</v>
      </c>
      <c r="U37" s="55">
        <f t="shared" si="7"/>
        <v>0</v>
      </c>
      <c r="V37" s="55">
        <f t="shared" si="8"/>
        <v>1</v>
      </c>
      <c r="W37" s="42"/>
      <c r="X37" s="67"/>
      <c r="Y37" s="173"/>
      <c r="Z37" s="173"/>
      <c r="AA37" s="173"/>
      <c r="AB37" s="173"/>
    </row>
    <row r="38" spans="1:28">
      <c r="A38" s="167"/>
      <c r="B38" s="427"/>
      <c r="C38" s="255"/>
      <c r="D38" s="250"/>
      <c r="E38" s="165"/>
      <c r="F38" s="22"/>
      <c r="G38" s="23">
        <f t="shared" si="1"/>
        <v>0</v>
      </c>
      <c r="H38" s="24">
        <f t="shared" si="2"/>
        <v>0</v>
      </c>
      <c r="I38" s="56"/>
      <c r="J38" s="201">
        <f t="shared" si="0"/>
        <v>0</v>
      </c>
      <c r="K38" s="23">
        <f t="shared" si="3"/>
        <v>0</v>
      </c>
      <c r="L38" s="23">
        <f t="shared" si="4"/>
        <v>0</v>
      </c>
      <c r="M38" s="22" t="s">
        <v>113</v>
      </c>
      <c r="N38" s="50">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428"/>
      <c r="C39" s="258" t="s">
        <v>816</v>
      </c>
      <c r="D39" s="249">
        <v>500</v>
      </c>
      <c r="E39" s="166">
        <v>4</v>
      </c>
      <c r="F39" s="29">
        <v>4232.7700000000004</v>
      </c>
      <c r="G39" s="52">
        <f t="shared" si="1"/>
        <v>6010.53</v>
      </c>
      <c r="H39" s="53">
        <f t="shared" si="2"/>
        <v>24042.12</v>
      </c>
      <c r="I39" s="56"/>
      <c r="J39" s="200">
        <f t="shared" si="0"/>
        <v>4</v>
      </c>
      <c r="K39" s="52">
        <f t="shared" si="3"/>
        <v>3305.79</v>
      </c>
      <c r="L39" s="52">
        <f t="shared" si="4"/>
        <v>13223.16</v>
      </c>
      <c r="M39" s="252" t="s">
        <v>113</v>
      </c>
      <c r="N39" s="50">
        <v>0.45</v>
      </c>
      <c r="O39" s="68"/>
      <c r="P39" s="1"/>
      <c r="Q39" s="29"/>
      <c r="R39" s="54">
        <f t="shared" si="9"/>
        <v>0</v>
      </c>
      <c r="S39" s="77">
        <f t="shared" si="5"/>
        <v>3305.79</v>
      </c>
      <c r="T39" s="77">
        <f t="shared" si="6"/>
        <v>13223.16</v>
      </c>
      <c r="U39" s="55">
        <f t="shared" si="7"/>
        <v>0</v>
      </c>
      <c r="V39" s="55">
        <f t="shared" si="8"/>
        <v>1</v>
      </c>
      <c r="W39" s="42"/>
      <c r="X39" s="67"/>
      <c r="Y39" s="173"/>
      <c r="Z39" s="173"/>
      <c r="AA39" s="173"/>
      <c r="AB39" s="173"/>
    </row>
    <row r="40" spans="1:28">
      <c r="A40" s="167"/>
      <c r="B40" s="427"/>
      <c r="C40" s="255"/>
      <c r="D40" s="250"/>
      <c r="E40" s="165"/>
      <c r="F40" s="22"/>
      <c r="G40" s="23">
        <f t="shared" si="1"/>
        <v>0</v>
      </c>
      <c r="H40" s="24">
        <f t="shared" si="2"/>
        <v>0</v>
      </c>
      <c r="I40" s="56"/>
      <c r="J40" s="201">
        <f t="shared" si="0"/>
        <v>0</v>
      </c>
      <c r="K40" s="23">
        <f t="shared" si="3"/>
        <v>0</v>
      </c>
      <c r="L40" s="23">
        <f t="shared" si="4"/>
        <v>0</v>
      </c>
      <c r="M40" s="22" t="s">
        <v>113</v>
      </c>
      <c r="N40" s="50">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428"/>
      <c r="C41" s="256" t="s">
        <v>817</v>
      </c>
      <c r="D41" s="249">
        <v>4000</v>
      </c>
      <c r="E41" s="166">
        <v>1</v>
      </c>
      <c r="F41" s="29">
        <v>516.55999999999995</v>
      </c>
      <c r="G41" s="52">
        <f t="shared" si="1"/>
        <v>733.52</v>
      </c>
      <c r="H41" s="53">
        <f t="shared" si="2"/>
        <v>733.52</v>
      </c>
      <c r="I41" s="56"/>
      <c r="J41" s="200">
        <f t="shared" si="0"/>
        <v>1</v>
      </c>
      <c r="K41" s="52">
        <f t="shared" si="3"/>
        <v>403.44</v>
      </c>
      <c r="L41" s="52">
        <f t="shared" si="4"/>
        <v>403.44</v>
      </c>
      <c r="M41" s="252" t="s">
        <v>113</v>
      </c>
      <c r="N41" s="50">
        <v>0.45</v>
      </c>
      <c r="O41" s="68"/>
      <c r="P41" s="1"/>
      <c r="Q41" s="29"/>
      <c r="R41" s="54">
        <f t="shared" si="9"/>
        <v>0</v>
      </c>
      <c r="S41" s="77">
        <f t="shared" si="5"/>
        <v>403.44</v>
      </c>
      <c r="T41" s="77">
        <f t="shared" si="6"/>
        <v>403.44</v>
      </c>
      <c r="U41" s="55">
        <f t="shared" si="7"/>
        <v>0</v>
      </c>
      <c r="V41" s="55">
        <f t="shared" si="8"/>
        <v>1</v>
      </c>
      <c r="W41" s="42"/>
      <c r="X41" s="67"/>
      <c r="Y41" s="173"/>
      <c r="Z41" s="173"/>
      <c r="AA41" s="173"/>
      <c r="AB41" s="173"/>
    </row>
    <row r="42" spans="1:28">
      <c r="A42" s="167"/>
      <c r="B42" s="427"/>
      <c r="C42" s="20"/>
      <c r="D42" s="250"/>
      <c r="E42" s="165"/>
      <c r="F42" s="22"/>
      <c r="G42" s="23">
        <f t="shared" si="1"/>
        <v>0</v>
      </c>
      <c r="H42" s="24">
        <f t="shared" si="2"/>
        <v>0</v>
      </c>
      <c r="I42" s="56"/>
      <c r="J42" s="201">
        <f t="shared" si="0"/>
        <v>0</v>
      </c>
      <c r="K42" s="23">
        <f t="shared" si="3"/>
        <v>0</v>
      </c>
      <c r="L42" s="23">
        <f t="shared" si="4"/>
        <v>0</v>
      </c>
      <c r="M42" s="22" t="s">
        <v>148</v>
      </c>
      <c r="N42" s="50">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428"/>
      <c r="C43" s="19"/>
      <c r="D43" s="249"/>
      <c r="E43" s="166"/>
      <c r="F43" s="29"/>
      <c r="G43" s="52">
        <f t="shared" si="1"/>
        <v>0</v>
      </c>
      <c r="H43" s="53">
        <f t="shared" si="2"/>
        <v>0</v>
      </c>
      <c r="I43" s="56"/>
      <c r="J43" s="200">
        <f t="shared" si="0"/>
        <v>0</v>
      </c>
      <c r="K43" s="52">
        <f t="shared" si="3"/>
        <v>0</v>
      </c>
      <c r="L43" s="52">
        <f t="shared" si="4"/>
        <v>0</v>
      </c>
      <c r="M43" s="252" t="s">
        <v>113</v>
      </c>
      <c r="N43" s="5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427"/>
      <c r="C44" s="20"/>
      <c r="D44" s="250"/>
      <c r="E44" s="165"/>
      <c r="F44" s="22"/>
      <c r="G44" s="23">
        <f t="shared" si="1"/>
        <v>0</v>
      </c>
      <c r="H44" s="24">
        <f t="shared" si="2"/>
        <v>0</v>
      </c>
      <c r="I44" s="56"/>
      <c r="J44" s="201">
        <f t="shared" si="0"/>
        <v>0</v>
      </c>
      <c r="K44" s="23">
        <f t="shared" si="3"/>
        <v>0</v>
      </c>
      <c r="L44" s="23">
        <f t="shared" si="4"/>
        <v>0</v>
      </c>
      <c r="M44" s="22" t="s">
        <v>113</v>
      </c>
      <c r="N44" s="50">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428"/>
      <c r="C45" s="19"/>
      <c r="D45" s="249"/>
      <c r="E45" s="166"/>
      <c r="F45" s="29"/>
      <c r="G45" s="52">
        <f t="shared" si="1"/>
        <v>0</v>
      </c>
      <c r="H45" s="53">
        <f t="shared" si="2"/>
        <v>0</v>
      </c>
      <c r="I45" s="56"/>
      <c r="J45" s="200">
        <f t="shared" si="0"/>
        <v>0</v>
      </c>
      <c r="K45" s="52">
        <f t="shared" si="3"/>
        <v>0</v>
      </c>
      <c r="L45" s="52">
        <f t="shared" si="4"/>
        <v>0</v>
      </c>
      <c r="M45" s="252" t="s">
        <v>113</v>
      </c>
      <c r="N45" s="5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427"/>
      <c r="C46" s="20"/>
      <c r="D46" s="250"/>
      <c r="E46" s="165"/>
      <c r="F46" s="22"/>
      <c r="G46" s="23">
        <f t="shared" si="1"/>
        <v>0</v>
      </c>
      <c r="H46" s="24">
        <f t="shared" si="2"/>
        <v>0</v>
      </c>
      <c r="I46" s="56"/>
      <c r="J46" s="201">
        <f t="shared" si="0"/>
        <v>0</v>
      </c>
      <c r="K46" s="23">
        <f t="shared" si="3"/>
        <v>0</v>
      </c>
      <c r="L46" s="23">
        <f t="shared" si="4"/>
        <v>0</v>
      </c>
      <c r="M46" s="22" t="s">
        <v>113</v>
      </c>
      <c r="N46" s="50">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428"/>
      <c r="C47" s="19"/>
      <c r="D47" s="249"/>
      <c r="E47" s="166"/>
      <c r="F47" s="29"/>
      <c r="G47" s="52">
        <f t="shared" si="1"/>
        <v>0</v>
      </c>
      <c r="H47" s="53">
        <f t="shared" si="2"/>
        <v>0</v>
      </c>
      <c r="I47" s="56"/>
      <c r="J47" s="200">
        <f t="shared" si="0"/>
        <v>0</v>
      </c>
      <c r="K47" s="52">
        <f t="shared" si="3"/>
        <v>0</v>
      </c>
      <c r="L47" s="52">
        <f t="shared" si="4"/>
        <v>0</v>
      </c>
      <c r="M47" s="252" t="s">
        <v>113</v>
      </c>
      <c r="N47" s="5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427"/>
      <c r="C48" s="20"/>
      <c r="D48" s="250"/>
      <c r="E48" s="165"/>
      <c r="F48" s="22"/>
      <c r="G48" s="23">
        <f t="shared" si="1"/>
        <v>0</v>
      </c>
      <c r="H48" s="24">
        <f t="shared" si="2"/>
        <v>0</v>
      </c>
      <c r="I48" s="56"/>
      <c r="J48" s="201">
        <f t="shared" si="0"/>
        <v>0</v>
      </c>
      <c r="K48" s="23">
        <f t="shared" si="3"/>
        <v>0</v>
      </c>
      <c r="L48" s="23">
        <f t="shared" si="4"/>
        <v>0</v>
      </c>
      <c r="M48" s="22" t="s">
        <v>113</v>
      </c>
      <c r="N48" s="50">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431"/>
      <c r="C49" s="187"/>
      <c r="D49" s="251" t="s">
        <v>150</v>
      </c>
      <c r="E49" s="189">
        <f>SUM(E18:E48)</f>
        <v>28</v>
      </c>
      <c r="F49" s="190">
        <f>SUM(F18:F48)</f>
        <v>29964.75</v>
      </c>
      <c r="G49" s="191">
        <f>SUM(G18:G48)</f>
        <v>42549.95</v>
      </c>
      <c r="H49" s="192">
        <f>SUM(H18:H48)</f>
        <v>62627.689999999995</v>
      </c>
      <c r="I49" s="193"/>
      <c r="J49" s="194">
        <f>SUM(J18:J48)</f>
        <v>28</v>
      </c>
      <c r="K49" s="191">
        <f>SUM(K18:K48)</f>
        <v>23402.499999999996</v>
      </c>
      <c r="L49" s="192">
        <f>SUM(L18:L48)</f>
        <v>34445.270000000004</v>
      </c>
      <c r="M49" s="192"/>
      <c r="N49" s="192"/>
      <c r="O49" s="195"/>
      <c r="P49" s="188"/>
      <c r="Q49" s="191">
        <f>SUM(Q18:Q48)</f>
        <v>0</v>
      </c>
      <c r="R49" s="191">
        <f>SUM(R18:R48)</f>
        <v>0</v>
      </c>
      <c r="S49" s="192">
        <f>SUM(S18:S48)</f>
        <v>23402.499999999996</v>
      </c>
      <c r="T49" s="192">
        <f>SUM(T18:T48)</f>
        <v>34445.270000000004</v>
      </c>
      <c r="U49" s="196"/>
      <c r="V49" s="196"/>
      <c r="W49" s="197"/>
      <c r="X49" s="186"/>
    </row>
    <row r="51" spans="1:24" ht="15" customHeight="1">
      <c r="U51" s="199"/>
    </row>
  </sheetData>
  <sheetProtection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36" priority="3" stopIfTrue="1">
      <formula>$U$9&gt;100%</formula>
    </cfRule>
    <cfRule type="expression" dxfId="235" priority="4">
      <formula>$U$9&lt;50%</formula>
    </cfRule>
  </conditionalFormatting>
  <conditionalFormatting sqref="V9:V10">
    <cfRule type="expression" dxfId="234" priority="1">
      <formula>$V$9&lt;50%</formula>
    </cfRule>
    <cfRule type="expression" dxfId="233" priority="2">
      <formula>$V$9&gt;50%</formula>
    </cfRule>
  </conditionalFormatting>
  <dataValidations count="5">
    <dataValidation type="list" allowBlank="1" showInputMessage="1" showErrorMessage="1" sqref="M18:M48" xr:uid="{C9EF7807-8136-4AEC-A9DA-0D8BCEB1DE73}">
      <formula1>$Y$31:$Y$32</formula1>
    </dataValidation>
    <dataValidation type="list" showInputMessage="1" showErrorMessage="1" sqref="D18:D48" xr:uid="{10C20B98-0350-4354-82D6-55E9C359075A}">
      <formula1>$Z$18:$Z$29</formula1>
    </dataValidation>
    <dataValidation type="list" allowBlank="1" showInputMessage="1" showErrorMessage="1" sqref="I13" xr:uid="{6EB8BCA5-EBA4-44A2-A576-58C53C5E57FF}">
      <formula1>$K$9:$K$9</formula1>
    </dataValidation>
    <dataValidation type="list" allowBlank="1" showInputMessage="1" showErrorMessage="1" sqref="H13" xr:uid="{171E37DC-8795-445C-9187-A748B64AE135}">
      <formula1>$Y$13:$Y$14</formula1>
    </dataValidation>
    <dataValidation type="list" allowBlank="1" showInputMessage="1" showErrorMessage="1" sqref="F17 K17 Q17 Q14" xr:uid="{EE61151B-C4F6-4A1F-8ECD-3231917B2DF0}">
      <formula1>$Y$11:$Y$12</formula1>
    </dataValidation>
  </dataValidations>
  <printOptions verticalCentered="1"/>
  <pageMargins left="0.2" right="0.2" top="0.25" bottom="0.25" header="0.05" footer="0.05"/>
  <pageSetup scale="39" orientation="landscape"/>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45A3-107D-4652-9C67-79BD331E85C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818</v>
      </c>
      <c r="G2" s="545"/>
      <c r="H2" s="541" t="s">
        <v>36</v>
      </c>
      <c r="I2" s="542"/>
      <c r="J2" s="543"/>
      <c r="K2" s="48"/>
      <c r="L2" s="526" t="s">
        <v>37</v>
      </c>
      <c r="M2" s="527"/>
      <c r="N2" s="528"/>
      <c r="O2" s="240"/>
      <c r="P2" s="439">
        <f>H49</f>
        <v>30758.979999999996</v>
      </c>
      <c r="Q2" s="439"/>
      <c r="R2" s="440"/>
      <c r="S2" s="506" t="s">
        <v>38</v>
      </c>
      <c r="T2" s="507"/>
      <c r="U2" s="469"/>
      <c r="V2" s="470"/>
      <c r="W2" s="49"/>
      <c r="X2" s="174"/>
      <c r="Y2" s="172"/>
      <c r="Z2" s="173"/>
      <c r="AA2" s="173"/>
      <c r="AB2" s="173"/>
    </row>
    <row r="3" spans="1:28" ht="15" customHeight="1">
      <c r="A3" s="167"/>
      <c r="B3" s="229" t="s">
        <v>39</v>
      </c>
      <c r="C3" s="19"/>
      <c r="D3" s="535" t="s">
        <v>40</v>
      </c>
      <c r="E3" s="537"/>
      <c r="F3" s="538">
        <v>2017</v>
      </c>
      <c r="G3" s="539"/>
      <c r="H3" s="535" t="s">
        <v>41</v>
      </c>
      <c r="I3" s="536"/>
      <c r="J3" s="537"/>
      <c r="K3" s="46"/>
      <c r="L3" s="529" t="s">
        <v>42</v>
      </c>
      <c r="M3" s="530"/>
      <c r="N3" s="531"/>
      <c r="O3" s="240"/>
      <c r="P3" s="441">
        <f>L49</f>
        <v>16917.449999999997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13841.529999999999</v>
      </c>
      <c r="Q4" s="441"/>
      <c r="R4" s="442"/>
      <c r="S4" s="452" t="s">
        <v>49</v>
      </c>
      <c r="T4" s="454"/>
      <c r="U4" s="511"/>
      <c r="V4" s="512"/>
      <c r="W4" s="31"/>
      <c r="X4" s="167"/>
      <c r="Y4" s="175"/>
      <c r="Z4" s="173"/>
      <c r="AA4" s="173"/>
      <c r="AB4" s="173"/>
    </row>
    <row r="5" spans="1:28" ht="15" customHeight="1">
      <c r="A5" s="167"/>
      <c r="B5" s="230" t="s">
        <v>50</v>
      </c>
      <c r="C5" s="19"/>
      <c r="D5" s="535" t="s">
        <v>51</v>
      </c>
      <c r="E5" s="537"/>
      <c r="F5" s="538" t="s">
        <v>819</v>
      </c>
      <c r="G5" s="539"/>
      <c r="H5" s="535" t="s">
        <v>52</v>
      </c>
      <c r="I5" s="536"/>
      <c r="J5" s="537"/>
      <c r="K5" s="46"/>
      <c r="L5" s="532" t="s">
        <v>53</v>
      </c>
      <c r="M5" s="533"/>
      <c r="N5" s="534"/>
      <c r="O5" s="240"/>
      <c r="P5" s="518">
        <f>IFERROR((P2-P3)/P2,"")</f>
        <v>0.44999964238085921</v>
      </c>
      <c r="Q5" s="518"/>
      <c r="R5" s="519"/>
      <c r="S5" s="452" t="s">
        <v>54</v>
      </c>
      <c r="T5" s="454"/>
      <c r="U5" s="511"/>
      <c r="V5" s="512"/>
      <c r="W5" s="31"/>
      <c r="X5" s="167"/>
      <c r="Y5" s="175"/>
      <c r="Z5" s="173"/>
      <c r="AA5" s="173"/>
      <c r="AB5" s="173"/>
    </row>
    <row r="6" spans="1:28" ht="15" customHeight="1">
      <c r="A6" s="167"/>
      <c r="B6" s="230" t="s">
        <v>55</v>
      </c>
      <c r="C6" s="44"/>
      <c r="D6" s="535" t="s">
        <v>56</v>
      </c>
      <c r="E6" s="537"/>
      <c r="F6" s="538" t="s">
        <v>820</v>
      </c>
      <c r="G6" s="539"/>
      <c r="H6" s="535" t="s">
        <v>58</v>
      </c>
      <c r="I6" s="536"/>
      <c r="J6" s="537"/>
      <c r="K6" s="46"/>
      <c r="L6" s="513" t="s">
        <v>59</v>
      </c>
      <c r="M6" s="514"/>
      <c r="N6" s="515"/>
      <c r="O6" s="240"/>
      <c r="P6" s="516">
        <f>T49</f>
        <v>16917.449999999997</v>
      </c>
      <c r="Q6" s="516"/>
      <c r="R6" s="517"/>
      <c r="S6" s="452" t="s">
        <v>60</v>
      </c>
      <c r="T6" s="454"/>
      <c r="U6" s="511"/>
      <c r="V6" s="512"/>
      <c r="W6" s="32"/>
      <c r="X6" s="64"/>
      <c r="Y6" s="65"/>
      <c r="Z6" s="173"/>
      <c r="AA6" s="173"/>
      <c r="AB6" s="173"/>
    </row>
    <row r="7" spans="1:28" ht="15" customHeight="1">
      <c r="A7" s="167"/>
      <c r="B7" s="230" t="s">
        <v>61</v>
      </c>
      <c r="C7" s="45"/>
      <c r="D7" s="535" t="s">
        <v>62</v>
      </c>
      <c r="E7" s="537"/>
      <c r="F7" s="538" t="s">
        <v>821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16917.449999999997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832</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6000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v>10200000</v>
      </c>
      <c r="C33" s="258" t="s">
        <v>835</v>
      </c>
      <c r="D33" s="249">
        <v>10000</v>
      </c>
      <c r="E33" s="166">
        <v>1</v>
      </c>
      <c r="F33" s="29">
        <v>3936.35</v>
      </c>
      <c r="G33" s="52">
        <f t="shared" si="1"/>
        <v>5589.62</v>
      </c>
      <c r="H33" s="53">
        <f t="shared" si="2"/>
        <v>5589.62</v>
      </c>
      <c r="I33" s="56"/>
      <c r="J33" s="200">
        <f t="shared" si="0"/>
        <v>1</v>
      </c>
      <c r="K33" s="52">
        <f t="shared" si="3"/>
        <v>3074.29</v>
      </c>
      <c r="L33" s="52">
        <f t="shared" si="4"/>
        <v>3074.29</v>
      </c>
      <c r="M33" s="252" t="s">
        <v>113</v>
      </c>
      <c r="N33" s="30">
        <v>0.45</v>
      </c>
      <c r="O33" s="68"/>
      <c r="P33" s="1"/>
      <c r="Q33" s="29"/>
      <c r="R33" s="54">
        <f t="shared" si="9"/>
        <v>0</v>
      </c>
      <c r="S33" s="77">
        <f t="shared" si="5"/>
        <v>3074.29</v>
      </c>
      <c r="T33" s="77">
        <f t="shared" si="6"/>
        <v>3074.29</v>
      </c>
      <c r="U33" s="55">
        <f t="shared" si="7"/>
        <v>0</v>
      </c>
      <c r="V33" s="55">
        <f t="shared" si="8"/>
        <v>1</v>
      </c>
      <c r="W33" s="42"/>
      <c r="X33" s="67"/>
      <c r="Y33" s="173"/>
      <c r="Z33" s="173"/>
      <c r="AA33" s="173"/>
      <c r="AB33" s="173"/>
    </row>
    <row r="34" spans="1:28">
      <c r="A34" s="167"/>
      <c r="B34" s="2"/>
      <c r="C34" s="255" t="s">
        <v>836</v>
      </c>
      <c r="D34" s="250">
        <v>10000</v>
      </c>
      <c r="E34" s="165">
        <v>1</v>
      </c>
      <c r="F34" s="22">
        <v>1996.48</v>
      </c>
      <c r="G34" s="23">
        <f t="shared" si="1"/>
        <v>2835</v>
      </c>
      <c r="H34" s="24">
        <f t="shared" si="2"/>
        <v>2835</v>
      </c>
      <c r="I34" s="56"/>
      <c r="J34" s="201">
        <f t="shared" si="0"/>
        <v>1</v>
      </c>
      <c r="K34" s="23">
        <f t="shared" si="3"/>
        <v>1559.25</v>
      </c>
      <c r="L34" s="23">
        <f t="shared" si="4"/>
        <v>1559.25</v>
      </c>
      <c r="M34" s="22" t="s">
        <v>113</v>
      </c>
      <c r="N34" s="26">
        <v>0.45</v>
      </c>
      <c r="O34" s="68"/>
      <c r="P34" s="3"/>
      <c r="Q34" s="27"/>
      <c r="R34" s="28">
        <f t="shared" si="9"/>
        <v>0</v>
      </c>
      <c r="S34" s="28">
        <f t="shared" si="5"/>
        <v>1559.25</v>
      </c>
      <c r="T34" s="28">
        <f t="shared" si="6"/>
        <v>1559.25</v>
      </c>
      <c r="U34" s="43">
        <f t="shared" si="7"/>
        <v>0</v>
      </c>
      <c r="V34" s="43">
        <f t="shared" si="8"/>
        <v>1</v>
      </c>
      <c r="W34" s="41"/>
      <c r="X34" s="67"/>
      <c r="Y34" s="173"/>
      <c r="Z34" s="173"/>
      <c r="AA34" s="173"/>
      <c r="AB34" s="173"/>
    </row>
    <row r="35" spans="1:28">
      <c r="A35" s="167"/>
      <c r="B35" s="1"/>
      <c r="C35" s="258" t="s">
        <v>814</v>
      </c>
      <c r="D35" s="249">
        <v>10000</v>
      </c>
      <c r="E35" s="166">
        <v>1</v>
      </c>
      <c r="F35" s="29">
        <v>1141.27</v>
      </c>
      <c r="G35" s="52">
        <f t="shared" si="1"/>
        <v>1620.6</v>
      </c>
      <c r="H35" s="53">
        <f t="shared" si="2"/>
        <v>1620.6</v>
      </c>
      <c r="I35" s="56"/>
      <c r="J35" s="200">
        <f t="shared" si="0"/>
        <v>1</v>
      </c>
      <c r="K35" s="52">
        <f t="shared" si="3"/>
        <v>891.33</v>
      </c>
      <c r="L35" s="52">
        <f t="shared" si="4"/>
        <v>891.33</v>
      </c>
      <c r="M35" s="252" t="s">
        <v>113</v>
      </c>
      <c r="N35" s="30">
        <v>0.45</v>
      </c>
      <c r="O35" s="68"/>
      <c r="P35" s="1"/>
      <c r="Q35" s="29"/>
      <c r="R35" s="54">
        <f t="shared" si="9"/>
        <v>0</v>
      </c>
      <c r="S35" s="77">
        <f t="shared" si="5"/>
        <v>891.33</v>
      </c>
      <c r="T35" s="77">
        <f t="shared" si="6"/>
        <v>891.33</v>
      </c>
      <c r="U35" s="55">
        <f t="shared" si="7"/>
        <v>0</v>
      </c>
      <c r="V35" s="55">
        <f t="shared" si="8"/>
        <v>1</v>
      </c>
      <c r="W35" s="42"/>
      <c r="X35" s="67"/>
      <c r="Y35" s="173"/>
      <c r="Z35" s="173"/>
      <c r="AA35" s="173"/>
      <c r="AB35" s="173"/>
    </row>
    <row r="36" spans="1:28">
      <c r="A36" s="167"/>
      <c r="B36" s="2"/>
      <c r="C36" s="255" t="s">
        <v>837</v>
      </c>
      <c r="D36" s="250">
        <v>10000</v>
      </c>
      <c r="E36" s="165">
        <v>1</v>
      </c>
      <c r="F36" s="22">
        <v>551.41</v>
      </c>
      <c r="G36" s="23">
        <f t="shared" si="1"/>
        <v>783</v>
      </c>
      <c r="H36" s="24">
        <f t="shared" si="2"/>
        <v>783</v>
      </c>
      <c r="I36" s="56"/>
      <c r="J36" s="201">
        <f t="shared" si="0"/>
        <v>1</v>
      </c>
      <c r="K36" s="23">
        <f t="shared" si="3"/>
        <v>430.65</v>
      </c>
      <c r="L36" s="23">
        <f t="shared" si="4"/>
        <v>430.65</v>
      </c>
      <c r="M36" s="22" t="s">
        <v>113</v>
      </c>
      <c r="N36" s="26">
        <v>0.45</v>
      </c>
      <c r="O36" s="68"/>
      <c r="P36" s="3"/>
      <c r="Q36" s="27"/>
      <c r="R36" s="28">
        <f t="shared" si="9"/>
        <v>0</v>
      </c>
      <c r="S36" s="28">
        <f t="shared" si="5"/>
        <v>430.65</v>
      </c>
      <c r="T36" s="28">
        <f t="shared" si="6"/>
        <v>430.65</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t="s">
        <v>838</v>
      </c>
      <c r="D38" s="250">
        <v>500</v>
      </c>
      <c r="E38" s="165">
        <v>4</v>
      </c>
      <c r="F38" s="22">
        <v>1326.52</v>
      </c>
      <c r="G38" s="23">
        <f t="shared" si="1"/>
        <v>1883.66</v>
      </c>
      <c r="H38" s="24">
        <f t="shared" si="2"/>
        <v>7534.64</v>
      </c>
      <c r="I38" s="56"/>
      <c r="J38" s="201">
        <f t="shared" si="0"/>
        <v>4</v>
      </c>
      <c r="K38" s="23">
        <f t="shared" si="3"/>
        <v>1036.01</v>
      </c>
      <c r="L38" s="23">
        <f t="shared" si="4"/>
        <v>4144.04</v>
      </c>
      <c r="M38" s="22" t="s">
        <v>113</v>
      </c>
      <c r="N38" s="26">
        <v>0.45</v>
      </c>
      <c r="O38" s="68"/>
      <c r="P38" s="3"/>
      <c r="Q38" s="27"/>
      <c r="R38" s="28">
        <f t="shared" si="9"/>
        <v>0</v>
      </c>
      <c r="S38" s="28">
        <f t="shared" si="5"/>
        <v>1036.01</v>
      </c>
      <c r="T38" s="28">
        <f t="shared" si="6"/>
        <v>4144.04</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839</v>
      </c>
      <c r="D40" s="250">
        <v>4000</v>
      </c>
      <c r="E40" s="165">
        <v>1</v>
      </c>
      <c r="F40" s="22">
        <v>516.55999999999995</v>
      </c>
      <c r="G40" s="23">
        <f t="shared" si="1"/>
        <v>733.52</v>
      </c>
      <c r="H40" s="24">
        <f t="shared" si="2"/>
        <v>733.52</v>
      </c>
      <c r="I40" s="56"/>
      <c r="J40" s="201">
        <f t="shared" si="0"/>
        <v>1</v>
      </c>
      <c r="K40" s="23">
        <f t="shared" si="3"/>
        <v>403.44</v>
      </c>
      <c r="L40" s="23">
        <f t="shared" si="4"/>
        <v>403.44</v>
      </c>
      <c r="M40" s="22" t="s">
        <v>113</v>
      </c>
      <c r="N40" s="26">
        <v>0.45</v>
      </c>
      <c r="O40" s="68"/>
      <c r="P40" s="3"/>
      <c r="Q40" s="27"/>
      <c r="R40" s="28">
        <f t="shared" si="9"/>
        <v>0</v>
      </c>
      <c r="S40" s="28">
        <f t="shared" si="5"/>
        <v>403.44</v>
      </c>
      <c r="T40" s="28">
        <f t="shared" si="6"/>
        <v>403.44</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16432.79</v>
      </c>
      <c r="G49" s="191">
        <f>SUM(G18:G48)</f>
        <v>23334.55</v>
      </c>
      <c r="H49" s="192">
        <f>SUM(H18:H48)</f>
        <v>30758.979999999996</v>
      </c>
      <c r="I49" s="193"/>
      <c r="J49" s="194">
        <f>SUM(J18:J48)</f>
        <v>27</v>
      </c>
      <c r="K49" s="191">
        <f>SUM(K18:K48)</f>
        <v>12834.02</v>
      </c>
      <c r="L49" s="192">
        <f>SUM(L18:L48)</f>
        <v>16917.449999999997</v>
      </c>
      <c r="M49" s="192"/>
      <c r="N49" s="192"/>
      <c r="O49" s="195"/>
      <c r="P49" s="188"/>
      <c r="Q49" s="191">
        <f>SUM(Q18:Q48)</f>
        <v>0</v>
      </c>
      <c r="R49" s="191">
        <f>SUM(R18:R48)</f>
        <v>0</v>
      </c>
      <c r="S49" s="192">
        <f>SUM(S18:S48)</f>
        <v>12834.02</v>
      </c>
      <c r="T49" s="192">
        <f>SUM(T18:T48)</f>
        <v>16917.449999999997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32" priority="3" stopIfTrue="1">
      <formula>$U$9&gt;100%</formula>
    </cfRule>
    <cfRule type="expression" dxfId="231" priority="4">
      <formula>$U$9&lt;50%</formula>
    </cfRule>
  </conditionalFormatting>
  <conditionalFormatting sqref="V9:V10">
    <cfRule type="expression" dxfId="230" priority="1">
      <formula>$V$9&lt;50%</formula>
    </cfRule>
    <cfRule type="expression" dxfId="229" priority="2">
      <formula>$V$9&gt;50%</formula>
    </cfRule>
  </conditionalFormatting>
  <dataValidations count="5">
    <dataValidation type="list" allowBlank="1" showInputMessage="1" showErrorMessage="1" sqref="F17 K17 Q17 Q14" xr:uid="{C2CE80CA-0EAE-46BC-A9E3-A630C62D0392}">
      <formula1>$Y$11:$Y$12</formula1>
    </dataValidation>
    <dataValidation type="list" allowBlank="1" showInputMessage="1" showErrorMessage="1" sqref="H13" xr:uid="{0AA52A92-B103-49FC-986B-9A752105A944}">
      <formula1>$Y$13:$Y$14</formula1>
    </dataValidation>
    <dataValidation type="list" allowBlank="1" showInputMessage="1" showErrorMessage="1" sqref="I13" xr:uid="{43CA0FFE-9559-4857-965B-4483786C646C}">
      <formula1>$K$9:$K$9</formula1>
    </dataValidation>
    <dataValidation type="list" showInputMessage="1" showErrorMessage="1" sqref="D18:D48" xr:uid="{F46C414B-8CF4-4EE7-BC84-BC9E1A7C0ABF}">
      <formula1>$Z$18:$Z$29</formula1>
    </dataValidation>
    <dataValidation type="list" allowBlank="1" showInputMessage="1" showErrorMessage="1" sqref="M18:M48" xr:uid="{C0A4D329-9DEF-4E66-9AAF-5B2AA4136849}">
      <formula1>$Y$31:$Y$32</formula1>
    </dataValidation>
  </dataValidations>
  <printOptions verticalCentered="1"/>
  <pageMargins left="0.2" right="0.2" top="0.25" bottom="0.25" header="0.05" footer="0.05"/>
  <pageSetup scale="39" orientation="landscape"/>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C659-952D-4A72-BCD0-BCC4F46C40A4}">
  <sheetPr>
    <pageSetUpPr fitToPage="1"/>
  </sheetPr>
  <dimension ref="A1:AB51"/>
  <sheetViews>
    <sheetView topLeftCell="C2"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840</v>
      </c>
      <c r="G2" s="545"/>
      <c r="H2" s="541" t="s">
        <v>36</v>
      </c>
      <c r="I2" s="542"/>
      <c r="J2" s="543"/>
      <c r="K2" s="48"/>
      <c r="L2" s="526" t="s">
        <v>37</v>
      </c>
      <c r="M2" s="527"/>
      <c r="N2" s="528"/>
      <c r="O2" s="240"/>
      <c r="P2" s="439">
        <f>H49</f>
        <v>34684.499999999993</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18673.060000000001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16011.439999999991</v>
      </c>
      <c r="Q4" s="441"/>
      <c r="R4" s="442"/>
      <c r="S4" s="452" t="s">
        <v>49</v>
      </c>
      <c r="T4" s="454"/>
      <c r="U4" s="511"/>
      <c r="V4" s="512"/>
      <c r="W4" s="31"/>
      <c r="X4" s="167"/>
      <c r="Y4" s="175"/>
      <c r="Z4" s="173"/>
      <c r="AA4" s="173"/>
      <c r="AB4" s="173"/>
    </row>
    <row r="5" spans="1:28" ht="15" customHeight="1">
      <c r="A5" s="167"/>
      <c r="B5" s="230" t="s">
        <v>50</v>
      </c>
      <c r="C5" s="19"/>
      <c r="D5" s="535" t="s">
        <v>51</v>
      </c>
      <c r="E5" s="537"/>
      <c r="F5" s="538" t="s">
        <v>841</v>
      </c>
      <c r="G5" s="539"/>
      <c r="H5" s="535" t="s">
        <v>52</v>
      </c>
      <c r="I5" s="536"/>
      <c r="J5" s="537"/>
      <c r="K5" s="46"/>
      <c r="L5" s="532" t="s">
        <v>53</v>
      </c>
      <c r="M5" s="533"/>
      <c r="N5" s="534"/>
      <c r="O5" s="240"/>
      <c r="P5" s="518">
        <f>IFERROR((P2-P3)/P2,"")</f>
        <v>0.46163098790526014</v>
      </c>
      <c r="Q5" s="518"/>
      <c r="R5" s="519"/>
      <c r="S5" s="452" t="s">
        <v>54</v>
      </c>
      <c r="T5" s="454"/>
      <c r="U5" s="511"/>
      <c r="V5" s="512"/>
      <c r="W5" s="31"/>
      <c r="X5" s="167"/>
      <c r="Y5" s="175"/>
      <c r="Z5" s="173"/>
      <c r="AA5" s="173"/>
      <c r="AB5" s="173"/>
    </row>
    <row r="6" spans="1:28" ht="15" customHeight="1">
      <c r="A6" s="167"/>
      <c r="B6" s="230" t="s">
        <v>55</v>
      </c>
      <c r="C6" s="44"/>
      <c r="D6" s="535" t="s">
        <v>56</v>
      </c>
      <c r="E6" s="537"/>
      <c r="F6" s="567" t="s">
        <v>842</v>
      </c>
      <c r="G6" s="539"/>
      <c r="H6" s="535" t="s">
        <v>58</v>
      </c>
      <c r="I6" s="536"/>
      <c r="J6" s="537"/>
      <c r="K6" s="46"/>
      <c r="L6" s="513" t="s">
        <v>59</v>
      </c>
      <c r="M6" s="514"/>
      <c r="N6" s="515"/>
      <c r="O6" s="240"/>
      <c r="P6" s="516">
        <f>T49</f>
        <v>18673.060000000001</v>
      </c>
      <c r="Q6" s="516"/>
      <c r="R6" s="517"/>
      <c r="S6" s="452" t="s">
        <v>60</v>
      </c>
      <c r="T6" s="454"/>
      <c r="U6" s="511"/>
      <c r="V6" s="512"/>
      <c r="W6" s="32"/>
      <c r="X6" s="64"/>
      <c r="Y6" s="65"/>
      <c r="Z6" s="173"/>
      <c r="AA6" s="173"/>
      <c r="AB6" s="173"/>
    </row>
    <row r="7" spans="1:28" ht="15" customHeight="1">
      <c r="A7" s="167"/>
      <c r="B7" s="230" t="s">
        <v>61</v>
      </c>
      <c r="C7" s="45"/>
      <c r="D7" s="535" t="s">
        <v>62</v>
      </c>
      <c r="E7" s="537"/>
      <c r="F7" s="567" t="s">
        <v>843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18673.060000000001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844</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6000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845</v>
      </c>
      <c r="D33" s="249">
        <v>10000</v>
      </c>
      <c r="E33" s="166">
        <v>1</v>
      </c>
      <c r="F33" s="29">
        <v>3416.2</v>
      </c>
      <c r="G33" s="52">
        <f t="shared" si="1"/>
        <v>4851</v>
      </c>
      <c r="H33" s="53">
        <f t="shared" si="2"/>
        <v>4851</v>
      </c>
      <c r="I33" s="56"/>
      <c r="J33" s="200">
        <f t="shared" si="0"/>
        <v>1</v>
      </c>
      <c r="K33" s="52">
        <f t="shared" si="3"/>
        <v>2668.05</v>
      </c>
      <c r="L33" s="52">
        <f t="shared" si="4"/>
        <v>2668.05</v>
      </c>
      <c r="M33" s="252" t="s">
        <v>113</v>
      </c>
      <c r="N33" s="30">
        <v>0.45</v>
      </c>
      <c r="O33" s="68"/>
      <c r="P33" s="1"/>
      <c r="Q33" s="29"/>
      <c r="R33" s="54">
        <f t="shared" si="9"/>
        <v>0</v>
      </c>
      <c r="S33" s="77">
        <f t="shared" si="5"/>
        <v>2668.05</v>
      </c>
      <c r="T33" s="77">
        <f t="shared" si="6"/>
        <v>2668.05</v>
      </c>
      <c r="U33" s="55">
        <f t="shared" si="7"/>
        <v>0</v>
      </c>
      <c r="V33" s="55">
        <f t="shared" si="8"/>
        <v>1</v>
      </c>
      <c r="W33" s="42"/>
      <c r="X33" s="67"/>
      <c r="Y33" s="173"/>
      <c r="Z33" s="173"/>
      <c r="AA33" s="173"/>
      <c r="AB33" s="173"/>
    </row>
    <row r="34" spans="1:28">
      <c r="A34" s="167"/>
      <c r="B34" s="2"/>
      <c r="C34" s="255" t="s">
        <v>846</v>
      </c>
      <c r="D34" s="250">
        <v>10000</v>
      </c>
      <c r="E34" s="165">
        <v>1</v>
      </c>
      <c r="F34" s="22">
        <v>3416.2</v>
      </c>
      <c r="G34" s="23">
        <f t="shared" si="1"/>
        <v>4851</v>
      </c>
      <c r="H34" s="24">
        <f t="shared" si="2"/>
        <v>4851</v>
      </c>
      <c r="I34" s="56"/>
      <c r="J34" s="201">
        <f t="shared" si="0"/>
        <v>1</v>
      </c>
      <c r="K34" s="23">
        <f t="shared" si="3"/>
        <v>2668.05</v>
      </c>
      <c r="L34" s="23">
        <f t="shared" si="4"/>
        <v>2668.05</v>
      </c>
      <c r="M34" s="22" t="s">
        <v>113</v>
      </c>
      <c r="N34" s="26">
        <v>0.45</v>
      </c>
      <c r="O34" s="68"/>
      <c r="P34" s="3"/>
      <c r="Q34" s="27"/>
      <c r="R34" s="28">
        <f t="shared" si="9"/>
        <v>0</v>
      </c>
      <c r="S34" s="28">
        <f t="shared" si="5"/>
        <v>2668.05</v>
      </c>
      <c r="T34" s="28">
        <f t="shared" si="6"/>
        <v>2668.05</v>
      </c>
      <c r="U34" s="43">
        <f t="shared" si="7"/>
        <v>0</v>
      </c>
      <c r="V34" s="43">
        <f t="shared" si="8"/>
        <v>1</v>
      </c>
      <c r="W34" s="41"/>
      <c r="X34" s="67"/>
      <c r="Y34" s="173"/>
      <c r="Z34" s="173"/>
      <c r="AA34" s="173"/>
      <c r="AB34" s="173"/>
    </row>
    <row r="35" spans="1:28">
      <c r="A35" s="167"/>
      <c r="B35" s="1"/>
      <c r="C35" s="258" t="s">
        <v>847</v>
      </c>
      <c r="D35" s="249">
        <v>10000</v>
      </c>
      <c r="E35" s="166">
        <v>1</v>
      </c>
      <c r="F35" s="29">
        <v>2365.77</v>
      </c>
      <c r="G35" s="52">
        <f t="shared" si="1"/>
        <v>3359.39</v>
      </c>
      <c r="H35" s="53">
        <f t="shared" si="2"/>
        <v>3359.39</v>
      </c>
      <c r="I35" s="56"/>
      <c r="J35" s="200">
        <f t="shared" si="0"/>
        <v>1</v>
      </c>
      <c r="K35" s="52">
        <f t="shared" si="3"/>
        <v>1847.66</v>
      </c>
      <c r="L35" s="52">
        <f t="shared" si="4"/>
        <v>1847.66</v>
      </c>
      <c r="M35" s="252" t="s">
        <v>113</v>
      </c>
      <c r="N35" s="30">
        <v>0.45</v>
      </c>
      <c r="O35" s="68"/>
      <c r="P35" s="1"/>
      <c r="Q35" s="29"/>
      <c r="R35" s="54">
        <f t="shared" si="9"/>
        <v>0</v>
      </c>
      <c r="S35" s="77">
        <f t="shared" si="5"/>
        <v>1847.66</v>
      </c>
      <c r="T35" s="77">
        <f t="shared" si="6"/>
        <v>1847.66</v>
      </c>
      <c r="U35" s="55">
        <f t="shared" si="7"/>
        <v>0</v>
      </c>
      <c r="V35" s="55">
        <f t="shared" si="8"/>
        <v>1</v>
      </c>
      <c r="W35" s="42"/>
      <c r="X35" s="67"/>
      <c r="Y35" s="173"/>
      <c r="Z35" s="173"/>
      <c r="AA35" s="173"/>
      <c r="AB35" s="173"/>
    </row>
    <row r="36" spans="1:28">
      <c r="A36" s="167"/>
      <c r="B36" s="2"/>
      <c r="C36" s="255" t="s">
        <v>848</v>
      </c>
      <c r="D36" s="250">
        <v>10000</v>
      </c>
      <c r="E36" s="165">
        <v>1</v>
      </c>
      <c r="F36" s="22">
        <v>903.27</v>
      </c>
      <c r="G36" s="23">
        <f t="shared" si="1"/>
        <v>1282.6400000000001</v>
      </c>
      <c r="H36" s="24">
        <f t="shared" si="2"/>
        <v>1282.6400000000001</v>
      </c>
      <c r="I36" s="56"/>
      <c r="J36" s="201">
        <f t="shared" si="0"/>
        <v>1</v>
      </c>
      <c r="K36" s="23">
        <f t="shared" si="3"/>
        <v>705.45</v>
      </c>
      <c r="L36" s="23">
        <f t="shared" si="4"/>
        <v>705.45</v>
      </c>
      <c r="M36" s="22" t="s">
        <v>113</v>
      </c>
      <c r="N36" s="26">
        <v>0.45</v>
      </c>
      <c r="O36" s="68"/>
      <c r="P36" s="3"/>
      <c r="Q36" s="27"/>
      <c r="R36" s="28">
        <f t="shared" si="9"/>
        <v>0</v>
      </c>
      <c r="S36" s="28">
        <f t="shared" si="5"/>
        <v>705.45</v>
      </c>
      <c r="T36" s="28">
        <f t="shared" si="6"/>
        <v>705.45</v>
      </c>
      <c r="U36" s="43">
        <f t="shared" si="7"/>
        <v>0</v>
      </c>
      <c r="V36" s="43">
        <f t="shared" si="8"/>
        <v>1</v>
      </c>
      <c r="W36" s="41"/>
      <c r="X36" s="67"/>
      <c r="Y36" s="173"/>
      <c r="Z36" s="173"/>
      <c r="AA36" s="173"/>
      <c r="AB36" s="173"/>
    </row>
    <row r="37" spans="1:28">
      <c r="A37" s="167"/>
      <c r="B37" s="1"/>
      <c r="C37" s="258" t="s">
        <v>849</v>
      </c>
      <c r="D37" s="249">
        <v>10000</v>
      </c>
      <c r="E37" s="166">
        <v>1</v>
      </c>
      <c r="F37" s="29">
        <v>950.92</v>
      </c>
      <c r="G37" s="52">
        <f t="shared" si="1"/>
        <v>1350.31</v>
      </c>
      <c r="H37" s="53">
        <f t="shared" si="2"/>
        <v>1350.31</v>
      </c>
      <c r="I37" s="56"/>
      <c r="J37" s="200">
        <f t="shared" si="0"/>
        <v>1</v>
      </c>
      <c r="K37" s="52">
        <f t="shared" si="3"/>
        <v>742.67</v>
      </c>
      <c r="L37" s="52">
        <f t="shared" si="4"/>
        <v>742.67</v>
      </c>
      <c r="M37" s="252" t="s">
        <v>113</v>
      </c>
      <c r="N37" s="30">
        <v>0.45</v>
      </c>
      <c r="O37" s="68"/>
      <c r="P37" s="1"/>
      <c r="Q37" s="29"/>
      <c r="R37" s="54">
        <f t="shared" si="9"/>
        <v>0</v>
      </c>
      <c r="S37" s="77">
        <f t="shared" si="5"/>
        <v>742.67</v>
      </c>
      <c r="T37" s="77">
        <f t="shared" si="6"/>
        <v>742.67</v>
      </c>
      <c r="U37" s="55">
        <f t="shared" si="7"/>
        <v>0</v>
      </c>
      <c r="V37" s="55">
        <f t="shared" si="8"/>
        <v>1</v>
      </c>
      <c r="W37" s="42"/>
      <c r="X37" s="67"/>
      <c r="Y37" s="173"/>
      <c r="Z37" s="173"/>
      <c r="AA37" s="173"/>
      <c r="AB37" s="173"/>
    </row>
    <row r="38" spans="1:28">
      <c r="A38" s="167"/>
      <c r="B38" s="2"/>
      <c r="C38" s="255" t="s">
        <v>850</v>
      </c>
      <c r="D38" s="250">
        <v>10000</v>
      </c>
      <c r="E38" s="165">
        <v>1</v>
      </c>
      <c r="F38" s="22">
        <v>494.56</v>
      </c>
      <c r="G38" s="23">
        <f t="shared" si="1"/>
        <v>702.28</v>
      </c>
      <c r="H38" s="24">
        <f t="shared" si="2"/>
        <v>702.28</v>
      </c>
      <c r="I38" s="56"/>
      <c r="J38" s="201">
        <f t="shared" si="0"/>
        <v>1</v>
      </c>
      <c r="K38" s="23">
        <f t="shared" si="3"/>
        <v>386.25</v>
      </c>
      <c r="L38" s="23">
        <f t="shared" si="4"/>
        <v>386.25</v>
      </c>
      <c r="M38" s="22" t="s">
        <v>113</v>
      </c>
      <c r="N38" s="26">
        <v>0.45</v>
      </c>
      <c r="O38" s="68"/>
      <c r="P38" s="3"/>
      <c r="Q38" s="27"/>
      <c r="R38" s="28">
        <f t="shared" si="9"/>
        <v>0</v>
      </c>
      <c r="S38" s="28">
        <f t="shared" si="5"/>
        <v>386.25</v>
      </c>
      <c r="T38" s="28">
        <f t="shared" si="6"/>
        <v>386.25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851</v>
      </c>
      <c r="D40" s="250">
        <v>500</v>
      </c>
      <c r="E40" s="165">
        <v>4</v>
      </c>
      <c r="F40" s="22">
        <v>1037.28</v>
      </c>
      <c r="G40" s="23">
        <f t="shared" si="1"/>
        <v>1472.94</v>
      </c>
      <c r="H40" s="24">
        <f t="shared" si="2"/>
        <v>5891.76</v>
      </c>
      <c r="I40" s="56"/>
      <c r="J40" s="201">
        <f t="shared" si="0"/>
        <v>4</v>
      </c>
      <c r="K40" s="23">
        <f t="shared" si="3"/>
        <v>810.12</v>
      </c>
      <c r="L40" s="23">
        <f t="shared" si="4"/>
        <v>3240.48</v>
      </c>
      <c r="M40" s="22" t="s">
        <v>113</v>
      </c>
      <c r="N40" s="26">
        <v>0.45</v>
      </c>
      <c r="O40" s="68"/>
      <c r="P40" s="3"/>
      <c r="Q40" s="27"/>
      <c r="R40" s="28">
        <f t="shared" si="9"/>
        <v>0</v>
      </c>
      <c r="S40" s="28">
        <f t="shared" si="5"/>
        <v>810.12</v>
      </c>
      <c r="T40" s="28">
        <f t="shared" si="6"/>
        <v>3240.48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t="s">
        <v>852</v>
      </c>
      <c r="D42" s="250">
        <v>4000</v>
      </c>
      <c r="E42" s="165">
        <v>1</v>
      </c>
      <c r="F42" s="22">
        <v>516.55999999999995</v>
      </c>
      <c r="G42" s="23">
        <f t="shared" si="1"/>
        <v>733.52</v>
      </c>
      <c r="H42" s="24">
        <f t="shared" si="2"/>
        <v>733.52</v>
      </c>
      <c r="I42" s="56"/>
      <c r="J42" s="201">
        <f t="shared" si="0"/>
        <v>1</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20064.96</v>
      </c>
      <c r="G49" s="191">
        <f>SUM(G18:G48)</f>
        <v>28492.23</v>
      </c>
      <c r="H49" s="192">
        <f>SUM(H18:H48)</f>
        <v>34684.499999999993</v>
      </c>
      <c r="I49" s="193"/>
      <c r="J49" s="194">
        <f>SUM(J18:J48)</f>
        <v>29</v>
      </c>
      <c r="K49" s="191">
        <f>SUM(K18:K48)</f>
        <v>15267.300000000001</v>
      </c>
      <c r="L49" s="192">
        <f>SUM(L18:L48)</f>
        <v>18673.060000000001</v>
      </c>
      <c r="M49" s="192"/>
      <c r="N49" s="192"/>
      <c r="O49" s="195"/>
      <c r="P49" s="188"/>
      <c r="Q49" s="191">
        <f>SUM(Q18:Q48)</f>
        <v>0</v>
      </c>
      <c r="R49" s="191">
        <f>SUM(R18:R48)</f>
        <v>0</v>
      </c>
      <c r="S49" s="192">
        <f>SUM(S18:S48)</f>
        <v>15267.300000000001</v>
      </c>
      <c r="T49" s="192">
        <f>SUM(T18:T48)</f>
        <v>18673.060000000001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8" priority="3" stopIfTrue="1">
      <formula>$U$9&gt;100%</formula>
    </cfRule>
    <cfRule type="expression" dxfId="227" priority="4">
      <formula>$U$9&lt;50%</formula>
    </cfRule>
  </conditionalFormatting>
  <conditionalFormatting sqref="V9:V10">
    <cfRule type="expression" dxfId="226" priority="1">
      <formula>$V$9&lt;50%</formula>
    </cfRule>
    <cfRule type="expression" dxfId="225" priority="2">
      <formula>$V$9&gt;50%</formula>
    </cfRule>
  </conditionalFormatting>
  <dataValidations count="5">
    <dataValidation type="list" allowBlank="1" showInputMessage="1" showErrorMessage="1" sqref="M18:M48" xr:uid="{4934E1CD-91CB-4A74-9346-C42E4661487E}">
      <formula1>$Y$31:$Y$32</formula1>
    </dataValidation>
    <dataValidation type="list" showInputMessage="1" showErrorMessage="1" sqref="D18:D48" xr:uid="{F4CD3BC1-617D-4441-AF26-1CEAD3FCA61E}">
      <formula1>$Z$18:$Z$29</formula1>
    </dataValidation>
    <dataValidation type="list" allowBlank="1" showInputMessage="1" showErrorMessage="1" sqref="I13" xr:uid="{A9E30FD3-D9CA-4298-A2D5-7DC8E95464B0}">
      <formula1>$K$9:$K$9</formula1>
    </dataValidation>
    <dataValidation type="list" allowBlank="1" showInputMessage="1" showErrorMessage="1" sqref="H13" xr:uid="{0316AB81-7D92-4010-AC1C-E616B1E1F78D}">
      <formula1>$Y$13:$Y$14</formula1>
    </dataValidation>
    <dataValidation type="list" allowBlank="1" showInputMessage="1" showErrorMessage="1" sqref="F17 K17 Q17 Q14" xr:uid="{DDD7E05C-7A2A-4D19-A31B-4796B1795E3E}">
      <formula1>$Y$11:$Y$12</formula1>
    </dataValidation>
  </dataValidations>
  <printOptions verticalCentered="1"/>
  <pageMargins left="0.2" right="0.2" top="0.25" bottom="0.25" header="0.05" footer="0.05"/>
  <pageSetup scale="39" orientation="landscape"/>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20FD-C6D0-444D-8244-7564C7321D4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853</v>
      </c>
      <c r="G2" s="545"/>
      <c r="H2" s="541" t="s">
        <v>36</v>
      </c>
      <c r="I2" s="542"/>
      <c r="J2" s="543"/>
      <c r="K2" s="48"/>
      <c r="L2" s="526" t="s">
        <v>37</v>
      </c>
      <c r="M2" s="527"/>
      <c r="N2" s="528"/>
      <c r="O2" s="240"/>
      <c r="P2" s="439">
        <f>H49</f>
        <v>34684.499999999993</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18673.060000000001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16011.439999999991</v>
      </c>
      <c r="Q4" s="441"/>
      <c r="R4" s="442"/>
      <c r="S4" s="452" t="s">
        <v>49</v>
      </c>
      <c r="T4" s="454"/>
      <c r="U4" s="511"/>
      <c r="V4" s="512"/>
      <c r="W4" s="31"/>
      <c r="X4" s="167"/>
      <c r="Y4" s="175"/>
      <c r="Z4" s="173"/>
      <c r="AA4" s="173"/>
      <c r="AB4" s="173"/>
    </row>
    <row r="5" spans="1:28" ht="15" customHeight="1">
      <c r="A5" s="167"/>
      <c r="B5" s="230" t="s">
        <v>50</v>
      </c>
      <c r="C5" s="19"/>
      <c r="D5" s="535" t="s">
        <v>51</v>
      </c>
      <c r="E5" s="537"/>
      <c r="F5" s="538" t="s">
        <v>841</v>
      </c>
      <c r="G5" s="539"/>
      <c r="H5" s="535" t="s">
        <v>52</v>
      </c>
      <c r="I5" s="536"/>
      <c r="J5" s="537"/>
      <c r="K5" s="46"/>
      <c r="L5" s="532" t="s">
        <v>53</v>
      </c>
      <c r="M5" s="533"/>
      <c r="N5" s="534"/>
      <c r="O5" s="240"/>
      <c r="P5" s="518">
        <f>IFERROR((P2-P3)/P2,"")</f>
        <v>0.46163098790526014</v>
      </c>
      <c r="Q5" s="518"/>
      <c r="R5" s="519"/>
      <c r="S5" s="452" t="s">
        <v>54</v>
      </c>
      <c r="T5" s="454"/>
      <c r="U5" s="511"/>
      <c r="V5" s="512"/>
      <c r="W5" s="31"/>
      <c r="X5" s="167"/>
      <c r="Y5" s="175"/>
      <c r="Z5" s="173"/>
      <c r="AA5" s="173"/>
      <c r="AB5" s="173"/>
    </row>
    <row r="6" spans="1:28" ht="15" customHeight="1">
      <c r="A6" s="167"/>
      <c r="B6" s="230" t="s">
        <v>55</v>
      </c>
      <c r="C6" s="44"/>
      <c r="D6" s="535" t="s">
        <v>56</v>
      </c>
      <c r="E6" s="537"/>
      <c r="F6" s="567" t="s">
        <v>854</v>
      </c>
      <c r="G6" s="539"/>
      <c r="H6" s="535" t="s">
        <v>58</v>
      </c>
      <c r="I6" s="536"/>
      <c r="J6" s="537"/>
      <c r="K6" s="46"/>
      <c r="L6" s="513" t="s">
        <v>59</v>
      </c>
      <c r="M6" s="514"/>
      <c r="N6" s="515"/>
      <c r="O6" s="240"/>
      <c r="P6" s="516">
        <f>T49</f>
        <v>18673.060000000001</v>
      </c>
      <c r="Q6" s="516"/>
      <c r="R6" s="517"/>
      <c r="S6" s="452" t="s">
        <v>60</v>
      </c>
      <c r="T6" s="454"/>
      <c r="U6" s="511"/>
      <c r="V6" s="512"/>
      <c r="W6" s="32"/>
      <c r="X6" s="64"/>
      <c r="Y6" s="65"/>
      <c r="Z6" s="173"/>
      <c r="AA6" s="173"/>
      <c r="AB6" s="173"/>
    </row>
    <row r="7" spans="1:28" ht="15" customHeight="1">
      <c r="A7" s="167"/>
      <c r="B7" s="230" t="s">
        <v>61</v>
      </c>
      <c r="C7" s="45"/>
      <c r="D7" s="535" t="s">
        <v>62</v>
      </c>
      <c r="E7" s="537"/>
      <c r="F7" s="567" t="s">
        <v>855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18673.060000000001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844</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4000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845</v>
      </c>
      <c r="D33" s="249">
        <v>10000</v>
      </c>
      <c r="E33" s="166">
        <v>1</v>
      </c>
      <c r="F33" s="29">
        <v>3416.2</v>
      </c>
      <c r="G33" s="52">
        <f t="shared" si="1"/>
        <v>4851</v>
      </c>
      <c r="H33" s="53">
        <f t="shared" si="2"/>
        <v>4851</v>
      </c>
      <c r="I33" s="56"/>
      <c r="J33" s="200">
        <f t="shared" si="0"/>
        <v>1</v>
      </c>
      <c r="K33" s="52">
        <f t="shared" si="3"/>
        <v>2668.05</v>
      </c>
      <c r="L33" s="52">
        <f t="shared" si="4"/>
        <v>2668.05</v>
      </c>
      <c r="M33" s="252" t="s">
        <v>113</v>
      </c>
      <c r="N33" s="30">
        <v>0.45</v>
      </c>
      <c r="O33" s="68"/>
      <c r="P33" s="1"/>
      <c r="Q33" s="29"/>
      <c r="R33" s="54">
        <f t="shared" si="9"/>
        <v>0</v>
      </c>
      <c r="S33" s="77">
        <f t="shared" si="5"/>
        <v>2668.05</v>
      </c>
      <c r="T33" s="77">
        <f t="shared" si="6"/>
        <v>2668.05</v>
      </c>
      <c r="U33" s="55">
        <f t="shared" si="7"/>
        <v>0</v>
      </c>
      <c r="V33" s="55">
        <f t="shared" si="8"/>
        <v>1</v>
      </c>
      <c r="W33" s="42"/>
      <c r="X33" s="67"/>
      <c r="Y33" s="173"/>
      <c r="Z33" s="173"/>
      <c r="AA33" s="173"/>
      <c r="AB33" s="173"/>
    </row>
    <row r="34" spans="1:28">
      <c r="A34" s="167"/>
      <c r="B34" s="2"/>
      <c r="C34" s="255" t="s">
        <v>846</v>
      </c>
      <c r="D34" s="250">
        <v>10000</v>
      </c>
      <c r="E34" s="165">
        <v>1</v>
      </c>
      <c r="F34" s="22">
        <v>3416.2</v>
      </c>
      <c r="G34" s="23">
        <f t="shared" si="1"/>
        <v>4851</v>
      </c>
      <c r="H34" s="24">
        <f t="shared" si="2"/>
        <v>4851</v>
      </c>
      <c r="I34" s="56"/>
      <c r="J34" s="201">
        <f t="shared" si="0"/>
        <v>1</v>
      </c>
      <c r="K34" s="23">
        <f t="shared" si="3"/>
        <v>2668.05</v>
      </c>
      <c r="L34" s="23">
        <f t="shared" si="4"/>
        <v>2668.05</v>
      </c>
      <c r="M34" s="22" t="s">
        <v>113</v>
      </c>
      <c r="N34" s="26">
        <v>0.45</v>
      </c>
      <c r="O34" s="68"/>
      <c r="P34" s="3"/>
      <c r="Q34" s="27"/>
      <c r="R34" s="28">
        <f t="shared" si="9"/>
        <v>0</v>
      </c>
      <c r="S34" s="28">
        <f t="shared" si="5"/>
        <v>2668.05</v>
      </c>
      <c r="T34" s="28">
        <f t="shared" si="6"/>
        <v>2668.05</v>
      </c>
      <c r="U34" s="43">
        <f t="shared" si="7"/>
        <v>0</v>
      </c>
      <c r="V34" s="43">
        <f t="shared" si="8"/>
        <v>1</v>
      </c>
      <c r="W34" s="41"/>
      <c r="X34" s="67"/>
      <c r="Y34" s="173"/>
      <c r="Z34" s="173"/>
      <c r="AA34" s="173"/>
      <c r="AB34" s="173"/>
    </row>
    <row r="35" spans="1:28">
      <c r="A35" s="167"/>
      <c r="B35" s="1"/>
      <c r="C35" s="258" t="s">
        <v>847</v>
      </c>
      <c r="D35" s="249">
        <v>10000</v>
      </c>
      <c r="E35" s="166">
        <v>1</v>
      </c>
      <c r="F35" s="29">
        <v>2365.77</v>
      </c>
      <c r="G35" s="52">
        <f t="shared" si="1"/>
        <v>3359.39</v>
      </c>
      <c r="H35" s="53">
        <f t="shared" si="2"/>
        <v>3359.39</v>
      </c>
      <c r="I35" s="56"/>
      <c r="J35" s="200">
        <f t="shared" si="0"/>
        <v>1</v>
      </c>
      <c r="K35" s="52">
        <f t="shared" si="3"/>
        <v>1847.66</v>
      </c>
      <c r="L35" s="52">
        <f t="shared" si="4"/>
        <v>1847.66</v>
      </c>
      <c r="M35" s="252" t="s">
        <v>113</v>
      </c>
      <c r="N35" s="30">
        <v>0.45</v>
      </c>
      <c r="O35" s="68"/>
      <c r="P35" s="1"/>
      <c r="Q35" s="29"/>
      <c r="R35" s="54">
        <f t="shared" si="9"/>
        <v>0</v>
      </c>
      <c r="S35" s="77">
        <f t="shared" si="5"/>
        <v>1847.66</v>
      </c>
      <c r="T35" s="77">
        <f t="shared" si="6"/>
        <v>1847.66</v>
      </c>
      <c r="U35" s="55">
        <f t="shared" si="7"/>
        <v>0</v>
      </c>
      <c r="V35" s="55">
        <f t="shared" si="8"/>
        <v>1</v>
      </c>
      <c r="W35" s="42"/>
      <c r="X35" s="67"/>
      <c r="Y35" s="173"/>
      <c r="Z35" s="173"/>
      <c r="AA35" s="173"/>
      <c r="AB35" s="173"/>
    </row>
    <row r="36" spans="1:28">
      <c r="A36" s="167"/>
      <c r="B36" s="2"/>
      <c r="C36" s="255" t="s">
        <v>848</v>
      </c>
      <c r="D36" s="250">
        <v>10000</v>
      </c>
      <c r="E36" s="165">
        <v>1</v>
      </c>
      <c r="F36" s="22">
        <v>903.27</v>
      </c>
      <c r="G36" s="23">
        <f t="shared" si="1"/>
        <v>1282.6400000000001</v>
      </c>
      <c r="H36" s="24">
        <f t="shared" si="2"/>
        <v>1282.6400000000001</v>
      </c>
      <c r="I36" s="56"/>
      <c r="J36" s="201">
        <f t="shared" si="0"/>
        <v>1</v>
      </c>
      <c r="K36" s="23">
        <f t="shared" si="3"/>
        <v>705.45</v>
      </c>
      <c r="L36" s="23">
        <f t="shared" si="4"/>
        <v>705.45</v>
      </c>
      <c r="M36" s="22" t="s">
        <v>113</v>
      </c>
      <c r="N36" s="26">
        <v>0.45</v>
      </c>
      <c r="O36" s="68"/>
      <c r="P36" s="3"/>
      <c r="Q36" s="27"/>
      <c r="R36" s="28">
        <f t="shared" si="9"/>
        <v>0</v>
      </c>
      <c r="S36" s="28">
        <f t="shared" si="5"/>
        <v>705.45</v>
      </c>
      <c r="T36" s="28">
        <f t="shared" si="6"/>
        <v>705.45</v>
      </c>
      <c r="U36" s="43">
        <f t="shared" si="7"/>
        <v>0</v>
      </c>
      <c r="V36" s="43">
        <f t="shared" si="8"/>
        <v>1</v>
      </c>
      <c r="W36" s="41"/>
      <c r="X36" s="67"/>
      <c r="Y36" s="173"/>
      <c r="Z36" s="173"/>
      <c r="AA36" s="173"/>
      <c r="AB36" s="173"/>
    </row>
    <row r="37" spans="1:28">
      <c r="A37" s="167"/>
      <c r="B37" s="1"/>
      <c r="C37" s="258" t="s">
        <v>849</v>
      </c>
      <c r="D37" s="249">
        <v>10000</v>
      </c>
      <c r="E37" s="166">
        <v>1</v>
      </c>
      <c r="F37" s="29">
        <v>950.92</v>
      </c>
      <c r="G37" s="52">
        <f t="shared" si="1"/>
        <v>1350.31</v>
      </c>
      <c r="H37" s="53">
        <f t="shared" si="2"/>
        <v>1350.31</v>
      </c>
      <c r="I37" s="56"/>
      <c r="J37" s="200">
        <f t="shared" si="0"/>
        <v>1</v>
      </c>
      <c r="K37" s="52">
        <f t="shared" si="3"/>
        <v>742.67</v>
      </c>
      <c r="L37" s="52">
        <f t="shared" si="4"/>
        <v>742.67</v>
      </c>
      <c r="M37" s="252" t="s">
        <v>113</v>
      </c>
      <c r="N37" s="30">
        <v>0.45</v>
      </c>
      <c r="O37" s="68"/>
      <c r="P37" s="1"/>
      <c r="Q37" s="29"/>
      <c r="R37" s="54">
        <f t="shared" si="9"/>
        <v>0</v>
      </c>
      <c r="S37" s="77">
        <f t="shared" si="5"/>
        <v>742.67</v>
      </c>
      <c r="T37" s="77">
        <f t="shared" si="6"/>
        <v>742.67</v>
      </c>
      <c r="U37" s="55">
        <f t="shared" si="7"/>
        <v>0</v>
      </c>
      <c r="V37" s="55">
        <f t="shared" si="8"/>
        <v>1</v>
      </c>
      <c r="W37" s="42"/>
      <c r="X37" s="67"/>
      <c r="Y37" s="173"/>
      <c r="Z37" s="173"/>
      <c r="AA37" s="173"/>
      <c r="AB37" s="173"/>
    </row>
    <row r="38" spans="1:28">
      <c r="A38" s="167"/>
      <c r="B38" s="2"/>
      <c r="C38" s="255" t="s">
        <v>850</v>
      </c>
      <c r="D38" s="250">
        <v>10000</v>
      </c>
      <c r="E38" s="165">
        <v>1</v>
      </c>
      <c r="F38" s="22">
        <v>494.56</v>
      </c>
      <c r="G38" s="23">
        <f t="shared" si="1"/>
        <v>702.28</v>
      </c>
      <c r="H38" s="24">
        <f t="shared" si="2"/>
        <v>702.28</v>
      </c>
      <c r="I38" s="56"/>
      <c r="J38" s="201">
        <f t="shared" si="0"/>
        <v>1</v>
      </c>
      <c r="K38" s="23">
        <f t="shared" si="3"/>
        <v>386.25</v>
      </c>
      <c r="L38" s="23">
        <f t="shared" si="4"/>
        <v>386.25</v>
      </c>
      <c r="M38" s="22" t="s">
        <v>113</v>
      </c>
      <c r="N38" s="26">
        <v>0.45</v>
      </c>
      <c r="O38" s="68"/>
      <c r="P38" s="3"/>
      <c r="Q38" s="27"/>
      <c r="R38" s="28">
        <f t="shared" si="9"/>
        <v>0</v>
      </c>
      <c r="S38" s="28">
        <f t="shared" si="5"/>
        <v>386.25</v>
      </c>
      <c r="T38" s="28">
        <f t="shared" si="6"/>
        <v>386.25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851</v>
      </c>
      <c r="D40" s="250">
        <v>500</v>
      </c>
      <c r="E40" s="165">
        <v>4</v>
      </c>
      <c r="F40" s="22">
        <v>1037.28</v>
      </c>
      <c r="G40" s="23">
        <f t="shared" si="1"/>
        <v>1472.94</v>
      </c>
      <c r="H40" s="24">
        <f t="shared" si="2"/>
        <v>5891.76</v>
      </c>
      <c r="I40" s="56"/>
      <c r="J40" s="201">
        <f t="shared" si="0"/>
        <v>4</v>
      </c>
      <c r="K40" s="23">
        <f t="shared" si="3"/>
        <v>810.12</v>
      </c>
      <c r="L40" s="23">
        <f t="shared" si="4"/>
        <v>3240.48</v>
      </c>
      <c r="M40" s="22" t="s">
        <v>113</v>
      </c>
      <c r="N40" s="26">
        <v>0.45</v>
      </c>
      <c r="O40" s="68"/>
      <c r="P40" s="3"/>
      <c r="Q40" s="27"/>
      <c r="R40" s="28">
        <f t="shared" si="9"/>
        <v>0</v>
      </c>
      <c r="S40" s="28">
        <f t="shared" si="5"/>
        <v>810.12</v>
      </c>
      <c r="T40" s="28">
        <f t="shared" si="6"/>
        <v>3240.48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t="s">
        <v>856</v>
      </c>
      <c r="D42" s="250">
        <v>4000</v>
      </c>
      <c r="E42" s="165">
        <v>1</v>
      </c>
      <c r="F42" s="22">
        <v>516.55999999999995</v>
      </c>
      <c r="G42" s="23">
        <f t="shared" si="1"/>
        <v>733.52</v>
      </c>
      <c r="H42" s="24">
        <f t="shared" si="2"/>
        <v>733.52</v>
      </c>
      <c r="I42" s="56"/>
      <c r="J42" s="201">
        <f t="shared" si="0"/>
        <v>1</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20064.96</v>
      </c>
      <c r="G49" s="191">
        <f>SUM(G18:G48)</f>
        <v>28492.23</v>
      </c>
      <c r="H49" s="192">
        <f>SUM(H18:H48)</f>
        <v>34684.499999999993</v>
      </c>
      <c r="I49" s="193"/>
      <c r="J49" s="194">
        <f>SUM(J18:J48)</f>
        <v>29</v>
      </c>
      <c r="K49" s="191">
        <f>SUM(K18:K48)</f>
        <v>15267.300000000001</v>
      </c>
      <c r="L49" s="192">
        <f>SUM(L18:L48)</f>
        <v>18673.060000000001</v>
      </c>
      <c r="M49" s="192"/>
      <c r="N49" s="192"/>
      <c r="O49" s="195"/>
      <c r="P49" s="188"/>
      <c r="Q49" s="191">
        <f>SUM(Q18:Q48)</f>
        <v>0</v>
      </c>
      <c r="R49" s="191">
        <f>SUM(R18:R48)</f>
        <v>0</v>
      </c>
      <c r="S49" s="192">
        <f>SUM(S18:S48)</f>
        <v>15267.300000000001</v>
      </c>
      <c r="T49" s="192">
        <f>SUM(T18:T48)</f>
        <v>18673.060000000001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4" priority="3" stopIfTrue="1">
      <formula>$U$9&gt;100%</formula>
    </cfRule>
    <cfRule type="expression" dxfId="223" priority="4">
      <formula>$U$9&lt;50%</formula>
    </cfRule>
  </conditionalFormatting>
  <conditionalFormatting sqref="V9:V10">
    <cfRule type="expression" dxfId="222" priority="1">
      <formula>$V$9&lt;50%</formula>
    </cfRule>
    <cfRule type="expression" dxfId="221" priority="2">
      <formula>$V$9&gt;50%</formula>
    </cfRule>
  </conditionalFormatting>
  <dataValidations count="5">
    <dataValidation type="list" allowBlank="1" showInputMessage="1" showErrorMessage="1" sqref="F17 K17 Q17 Q14" xr:uid="{F77C3CA9-5F71-49A3-9B10-96A819CFF8DF}">
      <formula1>$Y$11:$Y$12</formula1>
    </dataValidation>
    <dataValidation type="list" allowBlank="1" showInputMessage="1" showErrorMessage="1" sqref="H13" xr:uid="{20688F41-DAB4-4F26-B440-35CC12C82C5A}">
      <formula1>$Y$13:$Y$14</formula1>
    </dataValidation>
    <dataValidation type="list" allowBlank="1" showInputMessage="1" showErrorMessage="1" sqref="I13" xr:uid="{B61AEDA0-D0FC-49A3-8ABC-F93D23D5B329}">
      <formula1>$K$9:$K$9</formula1>
    </dataValidation>
    <dataValidation type="list" showInputMessage="1" showErrorMessage="1" sqref="D18:D48" xr:uid="{E8085975-6C62-40A2-B886-2B20CD48C89F}">
      <formula1>$Z$18:$Z$29</formula1>
    </dataValidation>
    <dataValidation type="list" allowBlank="1" showInputMessage="1" showErrorMessage="1" sqref="M18:M48" xr:uid="{A10FD419-9A2E-44A2-8A53-F9150C6FA7A9}">
      <formula1>$Y$31:$Y$32</formula1>
    </dataValidation>
  </dataValidations>
  <printOptions verticalCentered="1"/>
  <pageMargins left="0.2" right="0.2" top="0.25" bottom="0.25" header="0.05" footer="0.05"/>
  <pageSetup scale="39" orientation="landscape"/>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3F35-C091-403F-8F7C-7308A1BEB088}">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857</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7563.5</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6188.2899999999972</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0.44999887287400392</v>
      </c>
      <c r="Q5" s="518"/>
      <c r="R5" s="519"/>
      <c r="S5" s="452" t="s">
        <v>54</v>
      </c>
      <c r="T5" s="454"/>
      <c r="U5" s="511"/>
      <c r="V5" s="512"/>
      <c r="W5" s="31"/>
      <c r="X5" s="167"/>
      <c r="Y5" s="175"/>
      <c r="Z5" s="173"/>
      <c r="AA5" s="173"/>
      <c r="AB5" s="173"/>
    </row>
    <row r="6" spans="1:28" ht="15" customHeight="1">
      <c r="A6" s="167"/>
      <c r="B6" s="230" t="s">
        <v>55</v>
      </c>
      <c r="C6" s="44"/>
      <c r="D6" s="535" t="s">
        <v>56</v>
      </c>
      <c r="E6" s="537"/>
      <c r="F6" s="567" t="s">
        <v>859</v>
      </c>
      <c r="G6" s="539"/>
      <c r="H6" s="535" t="s">
        <v>58</v>
      </c>
      <c r="I6" s="536"/>
      <c r="J6" s="537"/>
      <c r="K6" s="46"/>
      <c r="L6" s="513" t="s">
        <v>59</v>
      </c>
      <c r="M6" s="514"/>
      <c r="N6" s="515"/>
      <c r="O6" s="240"/>
      <c r="P6" s="516">
        <f>T49</f>
        <v>7563.5</v>
      </c>
      <c r="Q6" s="516"/>
      <c r="R6" s="517"/>
      <c r="S6" s="452" t="s">
        <v>60</v>
      </c>
      <c r="T6" s="454"/>
      <c r="U6" s="511"/>
      <c r="V6" s="512"/>
      <c r="W6" s="32"/>
      <c r="X6" s="64"/>
      <c r="Y6" s="65"/>
      <c r="Z6" s="173"/>
      <c r="AA6" s="173"/>
      <c r="AB6" s="173"/>
    </row>
    <row r="7" spans="1:28" ht="15" customHeight="1">
      <c r="A7" s="167"/>
      <c r="B7" s="230" t="s">
        <v>61</v>
      </c>
      <c r="C7" s="45"/>
      <c r="D7" s="535" t="s">
        <v>62</v>
      </c>
      <c r="E7" s="537"/>
      <c r="F7" s="567" t="s">
        <v>860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7563.5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200.38</v>
      </c>
      <c r="L18" s="23">
        <f>ROUND((J18*K18),2)</f>
        <v>200.38</v>
      </c>
      <c r="M18" s="22" t="s">
        <v>113</v>
      </c>
      <c r="N18" s="50">
        <v>0.45</v>
      </c>
      <c r="O18" s="68"/>
      <c r="P18" s="2"/>
      <c r="Q18" s="27"/>
      <c r="R18" s="28">
        <f>ROUND(IF($R$17=$Q$17,Q18,IF($R$17="USD $",Q18*$D$15,Q18*$E$15))*E18,2)</f>
        <v>0</v>
      </c>
      <c r="S18" s="28">
        <f>IFERROR(ROUND(T18/E18,2),0)</f>
        <v>200.38</v>
      </c>
      <c r="T18" s="28">
        <f>ROUND(L18-R18,2)</f>
        <v>200.38</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40.99</v>
      </c>
      <c r="L19" s="52">
        <f t="shared" ref="L19:L48" si="4">ROUND((J19*K19),2)</f>
        <v>40.99</v>
      </c>
      <c r="M19" s="252" t="s">
        <v>113</v>
      </c>
      <c r="N19" s="30">
        <v>0.45</v>
      </c>
      <c r="O19" s="68"/>
      <c r="P19" s="1"/>
      <c r="Q19" s="29"/>
      <c r="R19" s="54">
        <f>ROUND(IF($R$17=$Q$17,Q19,IF($R$17="USD $",Q19*$D$15,Q19*$E$15))*E19,2)</f>
        <v>0</v>
      </c>
      <c r="S19" s="77">
        <f t="shared" ref="S19:S48" si="5">IFERROR(ROUND(T19/E19,2),0)</f>
        <v>40.99</v>
      </c>
      <c r="T19" s="77">
        <f t="shared" ref="T19:T48" si="6">ROUND(L19-R19,2)</f>
        <v>40.99</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63.75</v>
      </c>
      <c r="L20" s="23">
        <f t="shared" si="4"/>
        <v>63.75</v>
      </c>
      <c r="M20" s="22" t="s">
        <v>113</v>
      </c>
      <c r="N20" s="26">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45.54</v>
      </c>
      <c r="L21" s="52">
        <f t="shared" si="4"/>
        <v>45.54</v>
      </c>
      <c r="M21" s="252" t="s">
        <v>113</v>
      </c>
      <c r="N21" s="30">
        <v>0.45</v>
      </c>
      <c r="O21" s="68"/>
      <c r="P21" s="1"/>
      <c r="Q21" s="29"/>
      <c r="R21" s="54">
        <f t="shared" si="9"/>
        <v>0</v>
      </c>
      <c r="S21" s="77">
        <f t="shared" si="5"/>
        <v>45.54</v>
      </c>
      <c r="T21" s="77">
        <f t="shared" si="6"/>
        <v>45.54</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54.65</v>
      </c>
      <c r="L22" s="23">
        <f t="shared" si="4"/>
        <v>54.65</v>
      </c>
      <c r="M22" s="22" t="s">
        <v>113</v>
      </c>
      <c r="N22" s="26">
        <v>0.45</v>
      </c>
      <c r="O22" s="68"/>
      <c r="P22" s="3"/>
      <c r="Q22" s="27"/>
      <c r="R22" s="28">
        <f t="shared" si="9"/>
        <v>0</v>
      </c>
      <c r="S22" s="28">
        <f t="shared" si="5"/>
        <v>54.65</v>
      </c>
      <c r="T22" s="28">
        <f t="shared" si="6"/>
        <v>54.65</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50.09</v>
      </c>
      <c r="L23" s="52">
        <f t="shared" si="4"/>
        <v>50.09</v>
      </c>
      <c r="M23" s="252" t="s">
        <v>113</v>
      </c>
      <c r="N23" s="30">
        <v>0.45</v>
      </c>
      <c r="O23" s="68"/>
      <c r="P23" s="1"/>
      <c r="Q23" s="29"/>
      <c r="R23" s="54">
        <f t="shared" si="9"/>
        <v>0</v>
      </c>
      <c r="S23" s="77">
        <f t="shared" si="5"/>
        <v>50.09</v>
      </c>
      <c r="T23" s="77">
        <f t="shared" si="6"/>
        <v>50.09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50.8</v>
      </c>
      <c r="L26" s="23">
        <f t="shared" si="4"/>
        <v>50.8</v>
      </c>
      <c r="M26" s="22" t="s">
        <v>113</v>
      </c>
      <c r="N26" s="26">
        <v>0.45</v>
      </c>
      <c r="O26" s="68"/>
      <c r="P26" s="3"/>
      <c r="Q26" s="27"/>
      <c r="R26" s="28">
        <f t="shared" si="9"/>
        <v>0</v>
      </c>
      <c r="S26" s="28">
        <f t="shared" si="5"/>
        <v>50.8</v>
      </c>
      <c r="T26" s="28">
        <f t="shared" si="6"/>
        <v>50.8</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42.09</v>
      </c>
      <c r="L27" s="52">
        <f t="shared" si="4"/>
        <v>42.09</v>
      </c>
      <c r="M27" s="252" t="s">
        <v>113</v>
      </c>
      <c r="N27" s="30">
        <v>0.45</v>
      </c>
      <c r="O27" s="68"/>
      <c r="P27" s="1"/>
      <c r="Q27" s="29"/>
      <c r="R27" s="54">
        <f t="shared" si="9"/>
        <v>0</v>
      </c>
      <c r="S27" s="77">
        <f t="shared" si="5"/>
        <v>42.09</v>
      </c>
      <c r="T27" s="77">
        <f t="shared" si="6"/>
        <v>42.09</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66.31</v>
      </c>
      <c r="L28" s="23">
        <f t="shared" si="4"/>
        <v>66.31</v>
      </c>
      <c r="M28" s="22" t="s">
        <v>113</v>
      </c>
      <c r="N28" s="26">
        <v>0.45</v>
      </c>
      <c r="O28" s="68"/>
      <c r="P28" s="3"/>
      <c r="Q28" s="27"/>
      <c r="R28" s="28">
        <f t="shared" si="9"/>
        <v>0</v>
      </c>
      <c r="S28" s="28">
        <f t="shared" si="5"/>
        <v>66.31</v>
      </c>
      <c r="T28" s="28">
        <f t="shared" si="6"/>
        <v>66.31</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45.79</v>
      </c>
      <c r="L29" s="52">
        <f>ROUND((J29*K29),2)</f>
        <v>45.79</v>
      </c>
      <c r="M29" s="252" t="s">
        <v>113</v>
      </c>
      <c r="N29" s="30">
        <v>0.45</v>
      </c>
      <c r="O29" s="68"/>
      <c r="P29" s="1"/>
      <c r="Q29" s="29"/>
      <c r="R29" s="54">
        <f t="shared" si="9"/>
        <v>0</v>
      </c>
      <c r="S29" s="77">
        <f t="shared" si="5"/>
        <v>45.79</v>
      </c>
      <c r="T29" s="77">
        <f t="shared" si="6"/>
        <v>45.79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22.76</v>
      </c>
      <c r="L32" s="23">
        <f t="shared" si="4"/>
        <v>22.76</v>
      </c>
      <c r="M32" s="22" t="s">
        <v>113</v>
      </c>
      <c r="N32" s="26">
        <v>0.45</v>
      </c>
      <c r="O32" s="68"/>
      <c r="P32" s="3"/>
      <c r="Q32" s="27"/>
      <c r="R32" s="28">
        <f t="shared" si="9"/>
        <v>0</v>
      </c>
      <c r="S32" s="28">
        <f t="shared" si="5"/>
        <v>22.76</v>
      </c>
      <c r="T32" s="28">
        <f t="shared" si="6"/>
        <v>22.76</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27.33</v>
      </c>
      <c r="L33" s="52">
        <f t="shared" si="4"/>
        <v>27.33</v>
      </c>
      <c r="M33" s="252" t="s">
        <v>113</v>
      </c>
      <c r="N33" s="30">
        <v>0.45</v>
      </c>
      <c r="O33" s="68"/>
      <c r="P33" s="1"/>
      <c r="Q33" s="29"/>
      <c r="R33" s="54">
        <f t="shared" si="9"/>
        <v>0</v>
      </c>
      <c r="S33" s="77">
        <f t="shared" si="5"/>
        <v>27.33</v>
      </c>
      <c r="T33" s="77">
        <f t="shared" si="6"/>
        <v>27.33</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50.09</v>
      </c>
      <c r="L34" s="23">
        <f t="shared" si="4"/>
        <v>50.09</v>
      </c>
      <c r="M34" s="22" t="s">
        <v>113</v>
      </c>
      <c r="N34" s="26">
        <v>0.45</v>
      </c>
      <c r="O34" s="68"/>
      <c r="P34" s="3"/>
      <c r="Q34" s="27"/>
      <c r="R34" s="28">
        <f t="shared" si="9"/>
        <v>0</v>
      </c>
      <c r="S34" s="28">
        <f t="shared" si="5"/>
        <v>50.09</v>
      </c>
      <c r="T34" s="28">
        <f t="shared" si="6"/>
        <v>50.09</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36.43</v>
      </c>
      <c r="L35" s="52">
        <f t="shared" si="4"/>
        <v>36.43</v>
      </c>
      <c r="M35" s="252" t="s">
        <v>113</v>
      </c>
      <c r="N35" s="30">
        <v>0.45</v>
      </c>
      <c r="O35" s="68"/>
      <c r="P35" s="1"/>
      <c r="Q35" s="29"/>
      <c r="R35" s="54">
        <f t="shared" si="9"/>
        <v>0</v>
      </c>
      <c r="S35" s="77">
        <f t="shared" si="5"/>
        <v>36.43</v>
      </c>
      <c r="T35" s="77">
        <f t="shared" si="6"/>
        <v>36.43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871.12</v>
      </c>
      <c r="L37" s="52">
        <f t="shared" si="4"/>
        <v>871.12</v>
      </c>
      <c r="M37" s="252" t="s">
        <v>113</v>
      </c>
      <c r="N37" s="30">
        <v>0.45</v>
      </c>
      <c r="O37" s="68"/>
      <c r="P37" s="1"/>
      <c r="Q37" s="29"/>
      <c r="R37" s="54">
        <f t="shared" si="9"/>
        <v>0</v>
      </c>
      <c r="S37" s="77">
        <f t="shared" si="5"/>
        <v>871.12</v>
      </c>
      <c r="T37" s="77">
        <f t="shared" si="6"/>
        <v>871.12</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328.19</v>
      </c>
      <c r="L38" s="23">
        <f t="shared" si="4"/>
        <v>328.19</v>
      </c>
      <c r="M38" s="22" t="s">
        <v>113</v>
      </c>
      <c r="N38" s="26">
        <v>0.45</v>
      </c>
      <c r="O38" s="68"/>
      <c r="P38" s="3"/>
      <c r="Q38" s="27"/>
      <c r="R38" s="28">
        <f t="shared" si="9"/>
        <v>0</v>
      </c>
      <c r="S38" s="28">
        <f t="shared" si="5"/>
        <v>328.19</v>
      </c>
      <c r="T38" s="28">
        <f t="shared" si="6"/>
        <v>328.19</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922.52</v>
      </c>
      <c r="L39" s="52">
        <f t="shared" si="4"/>
        <v>922.52</v>
      </c>
      <c r="M39" s="252" t="s">
        <v>113</v>
      </c>
      <c r="N39" s="30">
        <v>0.45</v>
      </c>
      <c r="O39" s="68"/>
      <c r="P39" s="1"/>
      <c r="Q39" s="29"/>
      <c r="R39" s="54">
        <f t="shared" si="9"/>
        <v>0</v>
      </c>
      <c r="S39" s="77">
        <f t="shared" si="5"/>
        <v>922.52</v>
      </c>
      <c r="T39" s="77">
        <f t="shared" si="6"/>
        <v>922.52</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82.21</v>
      </c>
      <c r="L40" s="23">
        <f t="shared" si="4"/>
        <v>328.84</v>
      </c>
      <c r="M40" s="22" t="s">
        <v>113</v>
      </c>
      <c r="N40" s="26">
        <v>0.45</v>
      </c>
      <c r="O40" s="68"/>
      <c r="P40" s="3"/>
      <c r="Q40" s="27"/>
      <c r="R40" s="28">
        <f t="shared" si="9"/>
        <v>0</v>
      </c>
      <c r="S40" s="28">
        <f t="shared" si="5"/>
        <v>82.21</v>
      </c>
      <c r="T40" s="28">
        <f t="shared" si="6"/>
        <v>328.84</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665.86</v>
      </c>
      <c r="L41" s="52">
        <f t="shared" si="4"/>
        <v>665.86</v>
      </c>
      <c r="M41" s="252" t="s">
        <v>113</v>
      </c>
      <c r="N41" s="30">
        <v>0.45</v>
      </c>
      <c r="O41" s="68"/>
      <c r="P41" s="1"/>
      <c r="Q41" s="29"/>
      <c r="R41" s="54">
        <f t="shared" si="9"/>
        <v>0</v>
      </c>
      <c r="S41" s="77">
        <f t="shared" si="5"/>
        <v>665.86</v>
      </c>
      <c r="T41" s="77">
        <f t="shared" si="6"/>
        <v>665.86</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770.46</v>
      </c>
      <c r="L43" s="52">
        <f t="shared" si="4"/>
        <v>770.46</v>
      </c>
      <c r="M43" s="252" t="s">
        <v>113</v>
      </c>
      <c r="N43" s="30">
        <v>0.45</v>
      </c>
      <c r="O43" s="68"/>
      <c r="P43" s="1"/>
      <c r="Q43" s="29"/>
      <c r="R43" s="54">
        <f t="shared" si="9"/>
        <v>0</v>
      </c>
      <c r="S43" s="77">
        <f t="shared" si="5"/>
        <v>770.46</v>
      </c>
      <c r="T43" s="77">
        <f t="shared" si="6"/>
        <v>770.46</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266.56</v>
      </c>
      <c r="L44" s="23">
        <f t="shared" si="4"/>
        <v>266.56</v>
      </c>
      <c r="M44" s="22" t="s">
        <v>113</v>
      </c>
      <c r="N44" s="26">
        <v>0.45</v>
      </c>
      <c r="O44" s="68"/>
      <c r="P44" s="3"/>
      <c r="Q44" s="27"/>
      <c r="R44" s="28">
        <f t="shared" si="9"/>
        <v>0</v>
      </c>
      <c r="S44" s="28">
        <f t="shared" si="5"/>
        <v>266.56</v>
      </c>
      <c r="T44" s="28">
        <f t="shared" si="6"/>
        <v>266.56</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972.2</v>
      </c>
      <c r="L45" s="52">
        <f t="shared" si="4"/>
        <v>972.2</v>
      </c>
      <c r="M45" s="252" t="s">
        <v>113</v>
      </c>
      <c r="N45" s="30">
        <v>0.45</v>
      </c>
      <c r="O45" s="68"/>
      <c r="P45" s="1"/>
      <c r="Q45" s="29"/>
      <c r="R45" s="54">
        <f t="shared" si="9"/>
        <v>0</v>
      </c>
      <c r="S45" s="77">
        <f t="shared" si="5"/>
        <v>972.2</v>
      </c>
      <c r="T45" s="77">
        <f t="shared" si="6"/>
        <v>972.2</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97.2</v>
      </c>
      <c r="L46" s="23">
        <f t="shared" si="4"/>
        <v>388.8</v>
      </c>
      <c r="M46" s="22" t="s">
        <v>113</v>
      </c>
      <c r="N46" s="26">
        <v>0.45</v>
      </c>
      <c r="O46" s="68"/>
      <c r="P46" s="3"/>
      <c r="Q46" s="27"/>
      <c r="R46" s="28">
        <f t="shared" si="9"/>
        <v>0</v>
      </c>
      <c r="S46" s="28">
        <f t="shared" si="5"/>
        <v>97.2</v>
      </c>
      <c r="T46" s="28">
        <f t="shared" si="6"/>
        <v>388.8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534.45000000000005</v>
      </c>
      <c r="L47" s="52">
        <f t="shared" si="4"/>
        <v>534.45000000000005</v>
      </c>
      <c r="M47" s="252" t="s">
        <v>113</v>
      </c>
      <c r="N47" s="30">
        <v>0.45</v>
      </c>
      <c r="O47" s="68"/>
      <c r="P47" s="1"/>
      <c r="Q47" s="29"/>
      <c r="R47" s="54">
        <f t="shared" si="9"/>
        <v>0</v>
      </c>
      <c r="S47" s="77">
        <f t="shared" si="5"/>
        <v>534.45000000000005</v>
      </c>
      <c r="T47" s="77">
        <f t="shared" si="6"/>
        <v>534.45000000000005</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717.5</v>
      </c>
      <c r="L48" s="23">
        <f t="shared" si="4"/>
        <v>717.5</v>
      </c>
      <c r="M48" s="22" t="s">
        <v>113</v>
      </c>
      <c r="N48" s="26">
        <v>0.45</v>
      </c>
      <c r="O48" s="68"/>
      <c r="P48" s="3"/>
      <c r="Q48" s="27"/>
      <c r="R48" s="28">
        <f t="shared" si="9"/>
        <v>0</v>
      </c>
      <c r="S48" s="28">
        <f t="shared" si="5"/>
        <v>717.5</v>
      </c>
      <c r="T48" s="28">
        <f t="shared" si="6"/>
        <v>717.5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7025.27</v>
      </c>
      <c r="L49" s="192">
        <f>SUM(L18:L48)</f>
        <v>7563.5</v>
      </c>
      <c r="M49" s="192"/>
      <c r="N49" s="192"/>
      <c r="O49" s="195"/>
      <c r="P49" s="188"/>
      <c r="Q49" s="191">
        <f>SUM(Q18:Q48)</f>
        <v>0</v>
      </c>
      <c r="R49" s="191">
        <f>SUM(R18:R48)</f>
        <v>0</v>
      </c>
      <c r="S49" s="192">
        <f>SUM(S18:S48)</f>
        <v>7025.27</v>
      </c>
      <c r="T49" s="192">
        <f>SUM(T18:T48)</f>
        <v>7563.5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0" priority="3" stopIfTrue="1">
      <formula>$U$9&gt;100%</formula>
    </cfRule>
    <cfRule type="expression" dxfId="219" priority="4">
      <formula>$U$9&lt;50%</formula>
    </cfRule>
  </conditionalFormatting>
  <conditionalFormatting sqref="V9:V10">
    <cfRule type="expression" dxfId="218" priority="1">
      <formula>$V$9&lt;50%</formula>
    </cfRule>
    <cfRule type="expression" dxfId="217" priority="2">
      <formula>$V$9&gt;50%</formula>
    </cfRule>
  </conditionalFormatting>
  <dataValidations count="5">
    <dataValidation type="list" allowBlank="1" showInputMessage="1" showErrorMessage="1" sqref="M18:M48" xr:uid="{DC68C128-C206-4BA4-AE76-A9F14F5FFC9C}">
      <formula1>$Y$31:$Y$32</formula1>
    </dataValidation>
    <dataValidation type="list" showInputMessage="1" showErrorMessage="1" sqref="D18:D48" xr:uid="{D57F9F0F-3548-4ED2-90D1-F42AFA6AE2A1}">
      <formula1>$Z$18:$Z$29</formula1>
    </dataValidation>
    <dataValidation type="list" allowBlank="1" showInputMessage="1" showErrorMessage="1" sqref="I13" xr:uid="{04ADFED4-2459-4B76-9CA0-6B0FF3166761}">
      <formula1>$K$9:$K$9</formula1>
    </dataValidation>
    <dataValidation type="list" allowBlank="1" showInputMessage="1" showErrorMessage="1" sqref="H13" xr:uid="{800F2F2D-9645-44C9-9998-978738F1CE53}">
      <formula1>$Y$13:$Y$14</formula1>
    </dataValidation>
    <dataValidation type="list" allowBlank="1" showInputMessage="1" showErrorMessage="1" sqref="F17 K17 Q17 Q14" xr:uid="{33CA82B4-30F2-424F-8A75-D83E196A68E4}">
      <formula1>$Y$11:$Y$12</formula1>
    </dataValidation>
  </dataValidations>
  <printOptions verticalCentered="1"/>
  <pageMargins left="0.2" right="0.2" top="0.25" bottom="0.25" header="0.05" footer="0.05"/>
  <pageSetup scale="39" orientation="landscape"/>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58B3-34F0-4433-AF5C-B5522071955E}">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1210</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3917.3599999999997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3205.05</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0.44999515613394908</v>
      </c>
      <c r="Q5" s="518"/>
      <c r="R5" s="519"/>
      <c r="S5" s="452" t="s">
        <v>54</v>
      </c>
      <c r="T5" s="454"/>
      <c r="U5" s="511"/>
      <c r="V5" s="512"/>
      <c r="W5" s="31"/>
      <c r="X5" s="167"/>
      <c r="Y5" s="175"/>
      <c r="Z5" s="173"/>
      <c r="AA5" s="173"/>
      <c r="AB5" s="173"/>
    </row>
    <row r="6" spans="1:28" ht="15" customHeight="1">
      <c r="A6" s="167"/>
      <c r="B6" s="230" t="s">
        <v>55</v>
      </c>
      <c r="C6" s="44"/>
      <c r="D6" s="535" t="s">
        <v>56</v>
      </c>
      <c r="E6" s="537"/>
      <c r="F6" s="567" t="s">
        <v>1211</v>
      </c>
      <c r="G6" s="539"/>
      <c r="H6" s="535" t="s">
        <v>58</v>
      </c>
      <c r="I6" s="536"/>
      <c r="J6" s="537"/>
      <c r="K6" s="46"/>
      <c r="L6" s="513" t="s">
        <v>59</v>
      </c>
      <c r="M6" s="514"/>
      <c r="N6" s="515"/>
      <c r="O6" s="240"/>
      <c r="P6" s="516">
        <f>T49</f>
        <v>3917.3599999999997</v>
      </c>
      <c r="Q6" s="516"/>
      <c r="R6" s="517"/>
      <c r="S6" s="452" t="s">
        <v>60</v>
      </c>
      <c r="T6" s="454"/>
      <c r="U6" s="511"/>
      <c r="V6" s="512"/>
      <c r="W6" s="32"/>
      <c r="X6" s="64"/>
      <c r="Y6" s="65"/>
      <c r="Z6" s="173"/>
      <c r="AA6" s="173"/>
      <c r="AB6" s="173"/>
    </row>
    <row r="7" spans="1:28" ht="15" customHeight="1">
      <c r="A7" s="167"/>
      <c r="B7" s="230" t="s">
        <v>61</v>
      </c>
      <c r="C7" s="45"/>
      <c r="D7" s="535" t="s">
        <v>62</v>
      </c>
      <c r="E7" s="537"/>
      <c r="F7" s="567" t="s">
        <v>860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3917.3599999999997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532.72</v>
      </c>
      <c r="L18" s="23">
        <f>ROUND((J18*K18),2)</f>
        <v>532.72</v>
      </c>
      <c r="M18" s="22" t="s">
        <v>113</v>
      </c>
      <c r="N18" s="50">
        <v>0.45</v>
      </c>
      <c r="O18" s="68"/>
      <c r="P18" s="2"/>
      <c r="Q18" s="27"/>
      <c r="R18" s="28">
        <f>ROUND(IF($R$17=$Q$17,Q18,IF($R$17="USD $",Q18*$D$15,Q18*$E$15))*E18,2)</f>
        <v>0</v>
      </c>
      <c r="S18" s="28">
        <f>IFERROR(ROUND(T18/E18,2),0)</f>
        <v>532.72</v>
      </c>
      <c r="T18" s="28">
        <f>ROUND(L18-R18,2)</f>
        <v>532.72</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164.1</v>
      </c>
      <c r="L19" s="52">
        <f t="shared" ref="L19:L48" si="4">ROUND((J19*K19),2)</f>
        <v>164.1</v>
      </c>
      <c r="M19" s="252" t="s">
        <v>113</v>
      </c>
      <c r="N19" s="30">
        <v>0.45</v>
      </c>
      <c r="O19" s="68"/>
      <c r="P19" s="1"/>
      <c r="Q19" s="29"/>
      <c r="R19" s="54">
        <f>ROUND(IF($R$17=$Q$17,Q19,IF($R$17="USD $",Q19*$D$15,Q19*$E$15))*E19,2)</f>
        <v>0</v>
      </c>
      <c r="S19" s="77">
        <f t="shared" ref="S19:S48" si="5">IFERROR(ROUND(T19/E19,2),0)</f>
        <v>164.1</v>
      </c>
      <c r="T19" s="77">
        <f t="shared" ref="T19:T48" si="6">ROUND(L19-R19,2)</f>
        <v>164.1</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664.9</v>
      </c>
      <c r="L20" s="23">
        <f t="shared" si="4"/>
        <v>664.9</v>
      </c>
      <c r="M20" s="22" t="s">
        <v>113</v>
      </c>
      <c r="N20" s="26">
        <v>0.45</v>
      </c>
      <c r="O20" s="68"/>
      <c r="P20" s="3"/>
      <c r="Q20" s="27"/>
      <c r="R20" s="28">
        <f t="shared" ref="R20:R48" si="9">ROUND(IF($R$17=$Q$17,Q20,IF($R$17="USD $",Q20*$D$15,Q20*$E$15))*E20,2)</f>
        <v>0</v>
      </c>
      <c r="S20" s="28">
        <f t="shared" si="5"/>
        <v>664.9</v>
      </c>
      <c r="T20" s="28">
        <f t="shared" si="6"/>
        <v>664.9</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61.13</v>
      </c>
      <c r="L21" s="52">
        <f t="shared" si="4"/>
        <v>61.13</v>
      </c>
      <c r="M21" s="252" t="s">
        <v>113</v>
      </c>
      <c r="N21" s="30">
        <v>0.45</v>
      </c>
      <c r="O21" s="68"/>
      <c r="P21" s="1"/>
      <c r="Q21" s="29"/>
      <c r="R21" s="54">
        <f t="shared" si="9"/>
        <v>0</v>
      </c>
      <c r="S21" s="77">
        <f t="shared" si="5"/>
        <v>61.13</v>
      </c>
      <c r="T21" s="77">
        <f t="shared" si="6"/>
        <v>61.13</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491.84</v>
      </c>
      <c r="L22" s="23">
        <f t="shared" si="4"/>
        <v>491.84</v>
      </c>
      <c r="M22" s="22" t="s">
        <v>113</v>
      </c>
      <c r="N22" s="26">
        <v>0.45</v>
      </c>
      <c r="O22" s="68"/>
      <c r="P22" s="3"/>
      <c r="Q22" s="27"/>
      <c r="R22" s="28">
        <f t="shared" si="9"/>
        <v>0</v>
      </c>
      <c r="S22" s="28">
        <f t="shared" si="5"/>
        <v>491.84</v>
      </c>
      <c r="T22" s="28">
        <f t="shared" si="6"/>
        <v>491.84</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430.2</v>
      </c>
      <c r="L23" s="52">
        <f t="shared" si="4"/>
        <v>430.2</v>
      </c>
      <c r="M23" s="252" t="s">
        <v>113</v>
      </c>
      <c r="N23" s="30">
        <v>0.45</v>
      </c>
      <c r="O23" s="68"/>
      <c r="P23" s="1"/>
      <c r="Q23" s="29"/>
      <c r="R23" s="54">
        <f t="shared" si="9"/>
        <v>0</v>
      </c>
      <c r="S23" s="77">
        <f t="shared" si="5"/>
        <v>430.2</v>
      </c>
      <c r="T23" s="77">
        <f t="shared" si="6"/>
        <v>430.2</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333.98</v>
      </c>
      <c r="L25" s="52">
        <f t="shared" si="4"/>
        <v>333.98</v>
      </c>
      <c r="M25" s="252" t="s">
        <v>113</v>
      </c>
      <c r="N25" s="30">
        <v>0.45</v>
      </c>
      <c r="O25" s="68"/>
      <c r="P25" s="1"/>
      <c r="Q25" s="29"/>
      <c r="R25" s="54">
        <f t="shared" si="9"/>
        <v>0</v>
      </c>
      <c r="S25" s="77">
        <f t="shared" si="5"/>
        <v>333.98</v>
      </c>
      <c r="T25" s="77">
        <f t="shared" si="6"/>
        <v>333.98</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297.10000000000002</v>
      </c>
      <c r="L26" s="23">
        <f t="shared" si="4"/>
        <v>297.10000000000002</v>
      </c>
      <c r="M26" s="22" t="s">
        <v>113</v>
      </c>
      <c r="N26" s="26">
        <v>0.45</v>
      </c>
      <c r="O26" s="68"/>
      <c r="P26" s="3"/>
      <c r="Q26" s="27"/>
      <c r="R26" s="28">
        <f t="shared" si="9"/>
        <v>0</v>
      </c>
      <c r="S26" s="28">
        <f t="shared" si="5"/>
        <v>297.10000000000002</v>
      </c>
      <c r="T26" s="28">
        <f t="shared" si="6"/>
        <v>297.10000000000002</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207.85</v>
      </c>
      <c r="L27" s="52">
        <f t="shared" si="4"/>
        <v>207.85</v>
      </c>
      <c r="M27" s="252" t="s">
        <v>113</v>
      </c>
      <c r="N27" s="30">
        <v>0.45</v>
      </c>
      <c r="O27" s="68"/>
      <c r="P27" s="1"/>
      <c r="Q27" s="29"/>
      <c r="R27" s="54">
        <f t="shared" si="9"/>
        <v>0</v>
      </c>
      <c r="S27" s="77">
        <f t="shared" si="5"/>
        <v>207.85</v>
      </c>
      <c r="T27" s="77">
        <f t="shared" si="6"/>
        <v>207.85</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133.88999999999999</v>
      </c>
      <c r="L29" s="52">
        <f>ROUND((J29*K29),2)</f>
        <v>535.55999999999995</v>
      </c>
      <c r="M29" s="252" t="s">
        <v>113</v>
      </c>
      <c r="N29" s="30">
        <v>0.45</v>
      </c>
      <c r="O29" s="68"/>
      <c r="P29" s="1"/>
      <c r="Q29" s="29"/>
      <c r="R29" s="54">
        <f t="shared" si="9"/>
        <v>0</v>
      </c>
      <c r="S29" s="77">
        <f t="shared" si="5"/>
        <v>133.88999999999999</v>
      </c>
      <c r="T29" s="77">
        <f t="shared" si="6"/>
        <v>535.55999999999995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197.98</v>
      </c>
      <c r="L31" s="52">
        <f t="shared" si="4"/>
        <v>197.98</v>
      </c>
      <c r="M31" s="252" t="s">
        <v>113</v>
      </c>
      <c r="N31" s="30">
        <v>0.45</v>
      </c>
      <c r="O31" s="68"/>
      <c r="P31" s="1"/>
      <c r="Q31" s="29"/>
      <c r="R31" s="54">
        <f>ROUND(IF($R$17=$Q$17,Q31,IF($R$17="USD $",Q31*$D$15,Q31*$E$15))*E31,2)</f>
        <v>0</v>
      </c>
      <c r="S31" s="77">
        <f t="shared" si="5"/>
        <v>197.98</v>
      </c>
      <c r="T31" s="77">
        <f t="shared" si="6"/>
        <v>197.98</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3515.6899999999996</v>
      </c>
      <c r="L49" s="192">
        <f>SUM(L18:L48)</f>
        <v>3917.3599999999997</v>
      </c>
      <c r="M49" s="192"/>
      <c r="N49" s="192"/>
      <c r="O49" s="195"/>
      <c r="P49" s="188"/>
      <c r="Q49" s="191">
        <f>SUM(Q18:Q48)</f>
        <v>0</v>
      </c>
      <c r="R49" s="191">
        <f>SUM(R18:R48)</f>
        <v>0</v>
      </c>
      <c r="S49" s="192">
        <f>SUM(S18:S48)</f>
        <v>3515.6899999999996</v>
      </c>
      <c r="T49" s="192">
        <f>SUM(T18:T48)</f>
        <v>3917.3599999999997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16" priority="3" stopIfTrue="1">
      <formula>$U$9&gt;100%</formula>
    </cfRule>
    <cfRule type="expression" dxfId="215" priority="4">
      <formula>$U$9&lt;50%</formula>
    </cfRule>
  </conditionalFormatting>
  <conditionalFormatting sqref="V9:V10">
    <cfRule type="expression" dxfId="214" priority="1">
      <formula>$V$9&lt;50%</formula>
    </cfRule>
    <cfRule type="expression" dxfId="213" priority="2">
      <formula>$V$9&gt;50%</formula>
    </cfRule>
  </conditionalFormatting>
  <dataValidations count="5">
    <dataValidation type="list" allowBlank="1" showInputMessage="1" showErrorMessage="1" sqref="F17 K17 Q17 Q14" xr:uid="{1A3DE9CD-0DFC-4CDF-89D5-764AB6310FA8}">
      <formula1>$Y$11:$Y$12</formula1>
    </dataValidation>
    <dataValidation type="list" allowBlank="1" showInputMessage="1" showErrorMessage="1" sqref="H13" xr:uid="{3E337EA9-EE92-4B80-892B-9EAB6EBD9346}">
      <formula1>$Y$13:$Y$14</formula1>
    </dataValidation>
    <dataValidation type="list" allowBlank="1" showInputMessage="1" showErrorMessage="1" sqref="I13" xr:uid="{2E89B9DC-EC04-4E14-B82A-A0C9667DC9FF}">
      <formula1>$K$9:$K$9</formula1>
    </dataValidation>
    <dataValidation type="list" showInputMessage="1" showErrorMessage="1" sqref="D18:D48" xr:uid="{D946069E-5F7C-4D35-BEAC-9B6A4DC16CE0}">
      <formula1>$Z$18:$Z$29</formula1>
    </dataValidation>
    <dataValidation type="list" allowBlank="1" showInputMessage="1" showErrorMessage="1" sqref="M18:M48" xr:uid="{A4049C98-E0AF-4AFF-8049-07A55006C93B}">
      <formula1>$Y$31:$Y$32</formula1>
    </dataValidation>
  </dataValidations>
  <printOptions verticalCentered="1"/>
  <pageMargins left="0.2" right="0.2" top="0.25" bottom="0.25" header="0.05" footer="0.05"/>
  <pageSetup scale="39" orientation="landscape"/>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7474-CEA5-40BE-ACA4-B5112CA37A0C}">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909</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7563.5</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6188.2899999999972</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0.44999887287400392</v>
      </c>
      <c r="Q5" s="518"/>
      <c r="R5" s="519"/>
      <c r="S5" s="452" t="s">
        <v>54</v>
      </c>
      <c r="T5" s="454"/>
      <c r="U5" s="511"/>
      <c r="V5" s="512"/>
      <c r="W5" s="31"/>
      <c r="X5" s="167"/>
      <c r="Y5" s="175"/>
      <c r="Z5" s="173"/>
      <c r="AA5" s="173"/>
      <c r="AB5" s="173"/>
    </row>
    <row r="6" spans="1:28" ht="15" customHeight="1">
      <c r="A6" s="167"/>
      <c r="B6" s="230" t="s">
        <v>55</v>
      </c>
      <c r="C6" s="44"/>
      <c r="D6" s="535" t="s">
        <v>56</v>
      </c>
      <c r="E6" s="537"/>
      <c r="F6" s="567" t="s">
        <v>910</v>
      </c>
      <c r="G6" s="539"/>
      <c r="H6" s="535" t="s">
        <v>58</v>
      </c>
      <c r="I6" s="536"/>
      <c r="J6" s="537"/>
      <c r="K6" s="46"/>
      <c r="L6" s="513" t="s">
        <v>59</v>
      </c>
      <c r="M6" s="514"/>
      <c r="N6" s="515"/>
      <c r="O6" s="240"/>
      <c r="P6" s="516">
        <f>T49</f>
        <v>7563.5</v>
      </c>
      <c r="Q6" s="516"/>
      <c r="R6" s="517"/>
      <c r="S6" s="452" t="s">
        <v>60</v>
      </c>
      <c r="T6" s="454"/>
      <c r="U6" s="511"/>
      <c r="V6" s="512"/>
      <c r="W6" s="32"/>
      <c r="X6" s="64"/>
      <c r="Y6" s="65"/>
      <c r="Z6" s="173"/>
      <c r="AA6" s="173"/>
      <c r="AB6" s="173"/>
    </row>
    <row r="7" spans="1:28" ht="15" customHeight="1">
      <c r="A7" s="167"/>
      <c r="B7" s="230" t="s">
        <v>61</v>
      </c>
      <c r="C7" s="45"/>
      <c r="D7" s="535" t="s">
        <v>62</v>
      </c>
      <c r="E7" s="537"/>
      <c r="F7" s="567" t="s">
        <v>911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7563.5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200.38</v>
      </c>
      <c r="L18" s="23">
        <f>ROUND((J18*K18),2)</f>
        <v>200.38</v>
      </c>
      <c r="M18" s="22" t="s">
        <v>113</v>
      </c>
      <c r="N18" s="50">
        <v>0.45</v>
      </c>
      <c r="O18" s="68"/>
      <c r="P18" s="2"/>
      <c r="Q18" s="27"/>
      <c r="R18" s="28">
        <f>ROUND(IF($R$17=$Q$17,Q18,IF($R$17="USD $",Q18*$D$15,Q18*$E$15))*E18,2)</f>
        <v>0</v>
      </c>
      <c r="S18" s="28">
        <f>IFERROR(ROUND(T18/E18,2),0)</f>
        <v>200.38</v>
      </c>
      <c r="T18" s="28">
        <f>ROUND(L18-R18,2)</f>
        <v>200.38</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40.99</v>
      </c>
      <c r="L19" s="52">
        <f t="shared" ref="L19:L48" si="4">ROUND((J19*K19),2)</f>
        <v>40.99</v>
      </c>
      <c r="M19" s="252" t="s">
        <v>113</v>
      </c>
      <c r="N19" s="30">
        <v>0.45</v>
      </c>
      <c r="O19" s="68"/>
      <c r="P19" s="1"/>
      <c r="Q19" s="29"/>
      <c r="R19" s="54">
        <f>ROUND(IF($R$17=$Q$17,Q19,IF($R$17="USD $",Q19*$D$15,Q19*$E$15))*E19,2)</f>
        <v>0</v>
      </c>
      <c r="S19" s="77">
        <f t="shared" ref="S19:S48" si="5">IFERROR(ROUND(T19/E19,2),0)</f>
        <v>40.99</v>
      </c>
      <c r="T19" s="77">
        <f t="shared" ref="T19:T48" si="6">ROUND(L19-R19,2)</f>
        <v>40.99</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63.75</v>
      </c>
      <c r="L20" s="23">
        <f t="shared" si="4"/>
        <v>63.75</v>
      </c>
      <c r="M20" s="22" t="s">
        <v>113</v>
      </c>
      <c r="N20" s="26">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45.54</v>
      </c>
      <c r="L21" s="52">
        <f t="shared" si="4"/>
        <v>45.54</v>
      </c>
      <c r="M21" s="252" t="s">
        <v>113</v>
      </c>
      <c r="N21" s="30">
        <v>0.45</v>
      </c>
      <c r="O21" s="68"/>
      <c r="P21" s="1"/>
      <c r="Q21" s="29"/>
      <c r="R21" s="54">
        <f t="shared" si="9"/>
        <v>0</v>
      </c>
      <c r="S21" s="77">
        <f t="shared" si="5"/>
        <v>45.54</v>
      </c>
      <c r="T21" s="77">
        <f t="shared" si="6"/>
        <v>45.54</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54.65</v>
      </c>
      <c r="L22" s="23">
        <f t="shared" si="4"/>
        <v>54.65</v>
      </c>
      <c r="M22" s="22" t="s">
        <v>113</v>
      </c>
      <c r="N22" s="26">
        <v>0.45</v>
      </c>
      <c r="O22" s="68"/>
      <c r="P22" s="3"/>
      <c r="Q22" s="27"/>
      <c r="R22" s="28">
        <f t="shared" si="9"/>
        <v>0</v>
      </c>
      <c r="S22" s="28">
        <f t="shared" si="5"/>
        <v>54.65</v>
      </c>
      <c r="T22" s="28">
        <f t="shared" si="6"/>
        <v>54.65</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50.09</v>
      </c>
      <c r="L23" s="52">
        <f t="shared" si="4"/>
        <v>50.09</v>
      </c>
      <c r="M23" s="252" t="s">
        <v>113</v>
      </c>
      <c r="N23" s="30">
        <v>0.45</v>
      </c>
      <c r="O23" s="68"/>
      <c r="P23" s="1"/>
      <c r="Q23" s="29"/>
      <c r="R23" s="54">
        <f t="shared" si="9"/>
        <v>0</v>
      </c>
      <c r="S23" s="77">
        <f t="shared" si="5"/>
        <v>50.09</v>
      </c>
      <c r="T23" s="77">
        <f t="shared" si="6"/>
        <v>50.09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50.8</v>
      </c>
      <c r="L26" s="23">
        <f t="shared" si="4"/>
        <v>50.8</v>
      </c>
      <c r="M26" s="22" t="s">
        <v>113</v>
      </c>
      <c r="N26" s="26">
        <v>0.45</v>
      </c>
      <c r="O26" s="68"/>
      <c r="P26" s="3"/>
      <c r="Q26" s="27"/>
      <c r="R26" s="28">
        <f t="shared" si="9"/>
        <v>0</v>
      </c>
      <c r="S26" s="28">
        <f t="shared" si="5"/>
        <v>50.8</v>
      </c>
      <c r="T26" s="28">
        <f t="shared" si="6"/>
        <v>50.8</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42.09</v>
      </c>
      <c r="L27" s="52">
        <f t="shared" si="4"/>
        <v>42.09</v>
      </c>
      <c r="M27" s="252" t="s">
        <v>113</v>
      </c>
      <c r="N27" s="30">
        <v>0.45</v>
      </c>
      <c r="O27" s="68"/>
      <c r="P27" s="1"/>
      <c r="Q27" s="29"/>
      <c r="R27" s="54">
        <f t="shared" si="9"/>
        <v>0</v>
      </c>
      <c r="S27" s="77">
        <f t="shared" si="5"/>
        <v>42.09</v>
      </c>
      <c r="T27" s="77">
        <f t="shared" si="6"/>
        <v>42.09</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66.31</v>
      </c>
      <c r="L28" s="23">
        <f t="shared" si="4"/>
        <v>66.31</v>
      </c>
      <c r="M28" s="22" t="s">
        <v>113</v>
      </c>
      <c r="N28" s="26">
        <v>0.45</v>
      </c>
      <c r="O28" s="68"/>
      <c r="P28" s="3"/>
      <c r="Q28" s="27"/>
      <c r="R28" s="28">
        <f t="shared" si="9"/>
        <v>0</v>
      </c>
      <c r="S28" s="28">
        <f t="shared" si="5"/>
        <v>66.31</v>
      </c>
      <c r="T28" s="28">
        <f t="shared" si="6"/>
        <v>66.31</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45.79</v>
      </c>
      <c r="L29" s="52">
        <f>ROUND((J29*K29),2)</f>
        <v>45.79</v>
      </c>
      <c r="M29" s="252" t="s">
        <v>113</v>
      </c>
      <c r="N29" s="30">
        <v>0.45</v>
      </c>
      <c r="O29" s="68"/>
      <c r="P29" s="1"/>
      <c r="Q29" s="29"/>
      <c r="R29" s="54">
        <f t="shared" si="9"/>
        <v>0</v>
      </c>
      <c r="S29" s="77">
        <f t="shared" si="5"/>
        <v>45.79</v>
      </c>
      <c r="T29" s="77">
        <f t="shared" si="6"/>
        <v>45.79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22.76</v>
      </c>
      <c r="L32" s="23">
        <f t="shared" si="4"/>
        <v>22.76</v>
      </c>
      <c r="M32" s="22" t="s">
        <v>113</v>
      </c>
      <c r="N32" s="26">
        <v>0.45</v>
      </c>
      <c r="O32" s="68"/>
      <c r="P32" s="3"/>
      <c r="Q32" s="27"/>
      <c r="R32" s="28">
        <f t="shared" si="9"/>
        <v>0</v>
      </c>
      <c r="S32" s="28">
        <f t="shared" si="5"/>
        <v>22.76</v>
      </c>
      <c r="T32" s="28">
        <f t="shared" si="6"/>
        <v>22.76</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27.33</v>
      </c>
      <c r="L33" s="52">
        <f t="shared" si="4"/>
        <v>27.33</v>
      </c>
      <c r="M33" s="252" t="s">
        <v>113</v>
      </c>
      <c r="N33" s="30">
        <v>0.45</v>
      </c>
      <c r="O33" s="68"/>
      <c r="P33" s="1"/>
      <c r="Q33" s="29"/>
      <c r="R33" s="54">
        <f t="shared" si="9"/>
        <v>0</v>
      </c>
      <c r="S33" s="77">
        <f t="shared" si="5"/>
        <v>27.33</v>
      </c>
      <c r="T33" s="77">
        <f t="shared" si="6"/>
        <v>27.33</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50.09</v>
      </c>
      <c r="L34" s="23">
        <f t="shared" si="4"/>
        <v>50.09</v>
      </c>
      <c r="M34" s="22" t="s">
        <v>113</v>
      </c>
      <c r="N34" s="26">
        <v>0.45</v>
      </c>
      <c r="O34" s="68"/>
      <c r="P34" s="3"/>
      <c r="Q34" s="27"/>
      <c r="R34" s="28">
        <f t="shared" si="9"/>
        <v>0</v>
      </c>
      <c r="S34" s="28">
        <f t="shared" si="5"/>
        <v>50.09</v>
      </c>
      <c r="T34" s="28">
        <f t="shared" si="6"/>
        <v>50.09</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36.43</v>
      </c>
      <c r="L35" s="52">
        <f t="shared" si="4"/>
        <v>36.43</v>
      </c>
      <c r="M35" s="252" t="s">
        <v>113</v>
      </c>
      <c r="N35" s="30">
        <v>0.45</v>
      </c>
      <c r="O35" s="68"/>
      <c r="P35" s="1"/>
      <c r="Q35" s="29"/>
      <c r="R35" s="54">
        <f t="shared" si="9"/>
        <v>0</v>
      </c>
      <c r="S35" s="77">
        <f t="shared" si="5"/>
        <v>36.43</v>
      </c>
      <c r="T35" s="77">
        <f t="shared" si="6"/>
        <v>36.43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871.12</v>
      </c>
      <c r="L37" s="52">
        <f t="shared" si="4"/>
        <v>871.12</v>
      </c>
      <c r="M37" s="252" t="s">
        <v>113</v>
      </c>
      <c r="N37" s="30">
        <v>0.45</v>
      </c>
      <c r="O37" s="68"/>
      <c r="P37" s="1"/>
      <c r="Q37" s="29"/>
      <c r="R37" s="54">
        <f t="shared" si="9"/>
        <v>0</v>
      </c>
      <c r="S37" s="77">
        <f t="shared" si="5"/>
        <v>871.12</v>
      </c>
      <c r="T37" s="77">
        <f t="shared" si="6"/>
        <v>871.12</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328.19</v>
      </c>
      <c r="L38" s="23">
        <f t="shared" si="4"/>
        <v>328.19</v>
      </c>
      <c r="M38" s="22" t="s">
        <v>113</v>
      </c>
      <c r="N38" s="26">
        <v>0.45</v>
      </c>
      <c r="O38" s="68"/>
      <c r="P38" s="3"/>
      <c r="Q38" s="27"/>
      <c r="R38" s="28">
        <f t="shared" si="9"/>
        <v>0</v>
      </c>
      <c r="S38" s="28">
        <f t="shared" si="5"/>
        <v>328.19</v>
      </c>
      <c r="T38" s="28">
        <f t="shared" si="6"/>
        <v>328.19</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922.52</v>
      </c>
      <c r="L39" s="52">
        <f t="shared" si="4"/>
        <v>922.52</v>
      </c>
      <c r="M39" s="252" t="s">
        <v>113</v>
      </c>
      <c r="N39" s="30">
        <v>0.45</v>
      </c>
      <c r="O39" s="68"/>
      <c r="P39" s="1"/>
      <c r="Q39" s="29"/>
      <c r="R39" s="54">
        <f t="shared" si="9"/>
        <v>0</v>
      </c>
      <c r="S39" s="77">
        <f t="shared" si="5"/>
        <v>922.52</v>
      </c>
      <c r="T39" s="77">
        <f t="shared" si="6"/>
        <v>922.52</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82.21</v>
      </c>
      <c r="L40" s="23">
        <f t="shared" si="4"/>
        <v>328.84</v>
      </c>
      <c r="M40" s="22" t="s">
        <v>113</v>
      </c>
      <c r="N40" s="26">
        <v>0.45</v>
      </c>
      <c r="O40" s="68"/>
      <c r="P40" s="3"/>
      <c r="Q40" s="27"/>
      <c r="R40" s="28">
        <f t="shared" si="9"/>
        <v>0</v>
      </c>
      <c r="S40" s="28">
        <f t="shared" si="5"/>
        <v>82.21</v>
      </c>
      <c r="T40" s="28">
        <f t="shared" si="6"/>
        <v>328.84</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665.86</v>
      </c>
      <c r="L41" s="52">
        <f t="shared" si="4"/>
        <v>665.86</v>
      </c>
      <c r="M41" s="252" t="s">
        <v>113</v>
      </c>
      <c r="N41" s="30">
        <v>0.45</v>
      </c>
      <c r="O41" s="68"/>
      <c r="P41" s="1"/>
      <c r="Q41" s="29"/>
      <c r="R41" s="54">
        <f t="shared" si="9"/>
        <v>0</v>
      </c>
      <c r="S41" s="77">
        <f t="shared" si="5"/>
        <v>665.86</v>
      </c>
      <c r="T41" s="77">
        <f t="shared" si="6"/>
        <v>665.86</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770.46</v>
      </c>
      <c r="L43" s="52">
        <f t="shared" si="4"/>
        <v>770.46</v>
      </c>
      <c r="M43" s="252" t="s">
        <v>113</v>
      </c>
      <c r="N43" s="30">
        <v>0.45</v>
      </c>
      <c r="O43" s="68"/>
      <c r="P43" s="1"/>
      <c r="Q43" s="29"/>
      <c r="R43" s="54">
        <f t="shared" si="9"/>
        <v>0</v>
      </c>
      <c r="S43" s="77">
        <f t="shared" si="5"/>
        <v>770.46</v>
      </c>
      <c r="T43" s="77">
        <f t="shared" si="6"/>
        <v>770.46</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266.56</v>
      </c>
      <c r="L44" s="23">
        <f t="shared" si="4"/>
        <v>266.56</v>
      </c>
      <c r="M44" s="22" t="s">
        <v>113</v>
      </c>
      <c r="N44" s="26">
        <v>0.45</v>
      </c>
      <c r="O44" s="68"/>
      <c r="P44" s="3"/>
      <c r="Q44" s="27"/>
      <c r="R44" s="28">
        <f t="shared" si="9"/>
        <v>0</v>
      </c>
      <c r="S44" s="28">
        <f t="shared" si="5"/>
        <v>266.56</v>
      </c>
      <c r="T44" s="28">
        <f t="shared" si="6"/>
        <v>266.56</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972.2</v>
      </c>
      <c r="L45" s="52">
        <f t="shared" si="4"/>
        <v>972.2</v>
      </c>
      <c r="M45" s="252" t="s">
        <v>113</v>
      </c>
      <c r="N45" s="30">
        <v>0.45</v>
      </c>
      <c r="O45" s="68"/>
      <c r="P45" s="1"/>
      <c r="Q45" s="29"/>
      <c r="R45" s="54">
        <f t="shared" si="9"/>
        <v>0</v>
      </c>
      <c r="S45" s="77">
        <f t="shared" si="5"/>
        <v>972.2</v>
      </c>
      <c r="T45" s="77">
        <f t="shared" si="6"/>
        <v>972.2</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97.2</v>
      </c>
      <c r="L46" s="23">
        <f t="shared" si="4"/>
        <v>388.8</v>
      </c>
      <c r="M46" s="22" t="s">
        <v>113</v>
      </c>
      <c r="N46" s="26">
        <v>0.45</v>
      </c>
      <c r="O46" s="68"/>
      <c r="P46" s="3"/>
      <c r="Q46" s="27"/>
      <c r="R46" s="28">
        <f t="shared" si="9"/>
        <v>0</v>
      </c>
      <c r="S46" s="28">
        <f t="shared" si="5"/>
        <v>97.2</v>
      </c>
      <c r="T46" s="28">
        <f t="shared" si="6"/>
        <v>388.8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534.45000000000005</v>
      </c>
      <c r="L47" s="52">
        <f t="shared" si="4"/>
        <v>534.45000000000005</v>
      </c>
      <c r="M47" s="252" t="s">
        <v>113</v>
      </c>
      <c r="N47" s="30">
        <v>0.45</v>
      </c>
      <c r="O47" s="68"/>
      <c r="P47" s="1"/>
      <c r="Q47" s="29"/>
      <c r="R47" s="54">
        <f t="shared" si="9"/>
        <v>0</v>
      </c>
      <c r="S47" s="77">
        <f t="shared" si="5"/>
        <v>534.45000000000005</v>
      </c>
      <c r="T47" s="77">
        <f t="shared" si="6"/>
        <v>534.45000000000005</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717.5</v>
      </c>
      <c r="L48" s="23">
        <f t="shared" si="4"/>
        <v>717.5</v>
      </c>
      <c r="M48" s="22" t="s">
        <v>113</v>
      </c>
      <c r="N48" s="26">
        <v>0.45</v>
      </c>
      <c r="O48" s="68"/>
      <c r="P48" s="3"/>
      <c r="Q48" s="27"/>
      <c r="R48" s="28">
        <f t="shared" si="9"/>
        <v>0</v>
      </c>
      <c r="S48" s="28">
        <f t="shared" si="5"/>
        <v>717.5</v>
      </c>
      <c r="T48" s="28">
        <f t="shared" si="6"/>
        <v>717.5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7025.27</v>
      </c>
      <c r="L49" s="192">
        <f>SUM(L18:L48)</f>
        <v>7563.5</v>
      </c>
      <c r="M49" s="192"/>
      <c r="N49" s="192"/>
      <c r="O49" s="195"/>
      <c r="P49" s="188"/>
      <c r="Q49" s="191">
        <f>SUM(Q18:Q48)</f>
        <v>0</v>
      </c>
      <c r="R49" s="191">
        <f>SUM(R18:R48)</f>
        <v>0</v>
      </c>
      <c r="S49" s="192">
        <f>SUM(S18:S48)</f>
        <v>7025.27</v>
      </c>
      <c r="T49" s="192">
        <f>SUM(T18:T48)</f>
        <v>7563.5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12" priority="3" stopIfTrue="1">
      <formula>$U$9&gt;100%</formula>
    </cfRule>
    <cfRule type="expression" dxfId="211" priority="4">
      <formula>$U$9&lt;50%</formula>
    </cfRule>
  </conditionalFormatting>
  <conditionalFormatting sqref="V9:V10">
    <cfRule type="expression" dxfId="210" priority="1">
      <formula>$V$9&lt;50%</formula>
    </cfRule>
    <cfRule type="expression" dxfId="209" priority="2">
      <formula>$V$9&gt;50%</formula>
    </cfRule>
  </conditionalFormatting>
  <dataValidations count="5">
    <dataValidation type="list" allowBlank="1" showInputMessage="1" showErrorMessage="1" sqref="M18:M48" xr:uid="{D4167AE9-E680-45AC-BC5D-ACD145B30609}">
      <formula1>$Y$31:$Y$32</formula1>
    </dataValidation>
    <dataValidation type="list" showInputMessage="1" showErrorMessage="1" sqref="D18:D48" xr:uid="{67D876BF-FAF3-458C-A5FA-6B6973B41E0B}">
      <formula1>$Z$18:$Z$29</formula1>
    </dataValidation>
    <dataValidation type="list" allowBlank="1" showInputMessage="1" showErrorMessage="1" sqref="I13" xr:uid="{51FB292E-8FA9-4EDE-89D4-A1EA16E125C0}">
      <formula1>$K$9:$K$9</formula1>
    </dataValidation>
    <dataValidation type="list" allowBlank="1" showInputMessage="1" showErrorMessage="1" sqref="H13" xr:uid="{37B270B8-4756-4015-87B8-CA26C22ADFAC}">
      <formula1>$Y$13:$Y$14</formula1>
    </dataValidation>
    <dataValidation type="list" allowBlank="1" showInputMessage="1" showErrorMessage="1" sqref="F17 K17 Q17 Q14" xr:uid="{C8220FDA-E5FC-401A-9B2F-ADFFBC98C9B8}">
      <formula1>$Y$11:$Y$12</formula1>
    </dataValidation>
  </dataValidations>
  <printOptions verticalCentered="1"/>
  <pageMargins left="0.2" right="0.2" top="0.25" bottom="0.25" header="0.05" footer="0.05"/>
  <pageSetup scale="39" orientation="landscape"/>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1B4A-BF83-4A1C-A2F3-25EA55585718}">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1214</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3917.3599999999997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3205.05</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0.44999515613394908</v>
      </c>
      <c r="Q5" s="518"/>
      <c r="R5" s="519"/>
      <c r="S5" s="452" t="s">
        <v>54</v>
      </c>
      <c r="T5" s="454"/>
      <c r="U5" s="511"/>
      <c r="V5" s="512"/>
      <c r="W5" s="31"/>
      <c r="X5" s="167"/>
      <c r="Y5" s="175"/>
      <c r="Z5" s="173"/>
      <c r="AA5" s="173"/>
      <c r="AB5" s="173"/>
    </row>
    <row r="6" spans="1:28" ht="15" customHeight="1">
      <c r="A6" s="167"/>
      <c r="B6" s="230" t="s">
        <v>55</v>
      </c>
      <c r="C6" s="44"/>
      <c r="D6" s="535" t="s">
        <v>56</v>
      </c>
      <c r="E6" s="537"/>
      <c r="F6" s="567" t="s">
        <v>1213</v>
      </c>
      <c r="G6" s="539"/>
      <c r="H6" s="535" t="s">
        <v>58</v>
      </c>
      <c r="I6" s="536"/>
      <c r="J6" s="537"/>
      <c r="K6" s="46"/>
      <c r="L6" s="513" t="s">
        <v>59</v>
      </c>
      <c r="M6" s="514"/>
      <c r="N6" s="515"/>
      <c r="O6" s="240"/>
      <c r="P6" s="516">
        <f>T49</f>
        <v>3917.3599999999997</v>
      </c>
      <c r="Q6" s="516"/>
      <c r="R6" s="517"/>
      <c r="S6" s="452" t="s">
        <v>60</v>
      </c>
      <c r="T6" s="454"/>
      <c r="U6" s="511"/>
      <c r="V6" s="512"/>
      <c r="W6" s="32"/>
      <c r="X6" s="64"/>
      <c r="Y6" s="65"/>
      <c r="Z6" s="173"/>
      <c r="AA6" s="173"/>
      <c r="AB6" s="173"/>
    </row>
    <row r="7" spans="1:28" ht="15" customHeight="1">
      <c r="A7" s="167"/>
      <c r="B7" s="230" t="s">
        <v>61</v>
      </c>
      <c r="C7" s="45"/>
      <c r="D7" s="535" t="s">
        <v>62</v>
      </c>
      <c r="E7" s="537"/>
      <c r="F7" s="567" t="s">
        <v>911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3917.3599999999997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532.72</v>
      </c>
      <c r="L18" s="23">
        <f>ROUND((J18*K18),2)</f>
        <v>532.72</v>
      </c>
      <c r="M18" s="22" t="s">
        <v>113</v>
      </c>
      <c r="N18" s="50">
        <v>0.45</v>
      </c>
      <c r="O18" s="68"/>
      <c r="P18" s="2"/>
      <c r="Q18" s="27"/>
      <c r="R18" s="28">
        <f>ROUND(IF($R$17=$Q$17,Q18,IF($R$17="USD $",Q18*$D$15,Q18*$E$15))*E18,2)</f>
        <v>0</v>
      </c>
      <c r="S18" s="28">
        <f>IFERROR(ROUND(T18/E18,2),0)</f>
        <v>532.72</v>
      </c>
      <c r="T18" s="28">
        <f>ROUND(L18-R18,2)</f>
        <v>532.72</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164.1</v>
      </c>
      <c r="L19" s="52">
        <f t="shared" ref="L19:L48" si="4">ROUND((J19*K19),2)</f>
        <v>164.1</v>
      </c>
      <c r="M19" s="252" t="s">
        <v>113</v>
      </c>
      <c r="N19" s="30">
        <v>0.45</v>
      </c>
      <c r="O19" s="68"/>
      <c r="P19" s="1"/>
      <c r="Q19" s="29"/>
      <c r="R19" s="54">
        <f>ROUND(IF($R$17=$Q$17,Q19,IF($R$17="USD $",Q19*$D$15,Q19*$E$15))*E19,2)</f>
        <v>0</v>
      </c>
      <c r="S19" s="77">
        <f t="shared" ref="S19:S48" si="5">IFERROR(ROUND(T19/E19,2),0)</f>
        <v>164.1</v>
      </c>
      <c r="T19" s="77">
        <f t="shared" ref="T19:T48" si="6">ROUND(L19-R19,2)</f>
        <v>164.1</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664.9</v>
      </c>
      <c r="L20" s="23">
        <f t="shared" si="4"/>
        <v>664.9</v>
      </c>
      <c r="M20" s="22" t="s">
        <v>113</v>
      </c>
      <c r="N20" s="26">
        <v>0.45</v>
      </c>
      <c r="O20" s="68"/>
      <c r="P20" s="3"/>
      <c r="Q20" s="27"/>
      <c r="R20" s="28">
        <f t="shared" ref="R20:R48" si="9">ROUND(IF($R$17=$Q$17,Q20,IF($R$17="USD $",Q20*$D$15,Q20*$E$15))*E20,2)</f>
        <v>0</v>
      </c>
      <c r="S20" s="28">
        <f t="shared" si="5"/>
        <v>664.9</v>
      </c>
      <c r="T20" s="28">
        <f t="shared" si="6"/>
        <v>664.9</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61.13</v>
      </c>
      <c r="L21" s="52">
        <f t="shared" si="4"/>
        <v>61.13</v>
      </c>
      <c r="M21" s="252" t="s">
        <v>113</v>
      </c>
      <c r="N21" s="30">
        <v>0.45</v>
      </c>
      <c r="O21" s="68"/>
      <c r="P21" s="1"/>
      <c r="Q21" s="29"/>
      <c r="R21" s="54">
        <f t="shared" si="9"/>
        <v>0</v>
      </c>
      <c r="S21" s="77">
        <f t="shared" si="5"/>
        <v>61.13</v>
      </c>
      <c r="T21" s="77">
        <f t="shared" si="6"/>
        <v>61.13</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491.84</v>
      </c>
      <c r="L22" s="23">
        <f t="shared" si="4"/>
        <v>491.84</v>
      </c>
      <c r="M22" s="22" t="s">
        <v>113</v>
      </c>
      <c r="N22" s="26">
        <v>0.45</v>
      </c>
      <c r="O22" s="68"/>
      <c r="P22" s="3"/>
      <c r="Q22" s="27"/>
      <c r="R22" s="28">
        <f t="shared" si="9"/>
        <v>0</v>
      </c>
      <c r="S22" s="28">
        <f t="shared" si="5"/>
        <v>491.84</v>
      </c>
      <c r="T22" s="28">
        <f t="shared" si="6"/>
        <v>491.84</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430.2</v>
      </c>
      <c r="L23" s="52">
        <f t="shared" si="4"/>
        <v>430.2</v>
      </c>
      <c r="M23" s="252" t="s">
        <v>113</v>
      </c>
      <c r="N23" s="30">
        <v>0.45</v>
      </c>
      <c r="O23" s="68"/>
      <c r="P23" s="1"/>
      <c r="Q23" s="29"/>
      <c r="R23" s="54">
        <f t="shared" si="9"/>
        <v>0</v>
      </c>
      <c r="S23" s="77">
        <f t="shared" si="5"/>
        <v>430.2</v>
      </c>
      <c r="T23" s="77">
        <f t="shared" si="6"/>
        <v>430.2</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333.98</v>
      </c>
      <c r="L25" s="52">
        <f t="shared" si="4"/>
        <v>333.98</v>
      </c>
      <c r="M25" s="252" t="s">
        <v>113</v>
      </c>
      <c r="N25" s="30">
        <v>0.45</v>
      </c>
      <c r="O25" s="68"/>
      <c r="P25" s="1"/>
      <c r="Q25" s="29"/>
      <c r="R25" s="54">
        <f t="shared" si="9"/>
        <v>0</v>
      </c>
      <c r="S25" s="77">
        <f t="shared" si="5"/>
        <v>333.98</v>
      </c>
      <c r="T25" s="77">
        <f t="shared" si="6"/>
        <v>333.98</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297.10000000000002</v>
      </c>
      <c r="L26" s="23">
        <f t="shared" si="4"/>
        <v>297.10000000000002</v>
      </c>
      <c r="M26" s="22" t="s">
        <v>113</v>
      </c>
      <c r="N26" s="26">
        <v>0.45</v>
      </c>
      <c r="O26" s="68"/>
      <c r="P26" s="3"/>
      <c r="Q26" s="27"/>
      <c r="R26" s="28">
        <f t="shared" si="9"/>
        <v>0</v>
      </c>
      <c r="S26" s="28">
        <f t="shared" si="5"/>
        <v>297.10000000000002</v>
      </c>
      <c r="T26" s="28">
        <f t="shared" si="6"/>
        <v>297.10000000000002</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207.85</v>
      </c>
      <c r="L27" s="52">
        <f t="shared" si="4"/>
        <v>207.85</v>
      </c>
      <c r="M27" s="252" t="s">
        <v>113</v>
      </c>
      <c r="N27" s="30">
        <v>0.45</v>
      </c>
      <c r="O27" s="68"/>
      <c r="P27" s="1"/>
      <c r="Q27" s="29"/>
      <c r="R27" s="54">
        <f t="shared" si="9"/>
        <v>0</v>
      </c>
      <c r="S27" s="77">
        <f t="shared" si="5"/>
        <v>207.85</v>
      </c>
      <c r="T27" s="77">
        <f t="shared" si="6"/>
        <v>207.85</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133.88999999999999</v>
      </c>
      <c r="L29" s="52">
        <f>ROUND((J29*K29),2)</f>
        <v>535.55999999999995</v>
      </c>
      <c r="M29" s="252" t="s">
        <v>113</v>
      </c>
      <c r="N29" s="30">
        <v>0.45</v>
      </c>
      <c r="O29" s="68"/>
      <c r="P29" s="1"/>
      <c r="Q29" s="29"/>
      <c r="R29" s="54">
        <f t="shared" si="9"/>
        <v>0</v>
      </c>
      <c r="S29" s="77">
        <f t="shared" si="5"/>
        <v>133.88999999999999</v>
      </c>
      <c r="T29" s="77">
        <f t="shared" si="6"/>
        <v>535.55999999999995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197.98</v>
      </c>
      <c r="L31" s="52">
        <f t="shared" si="4"/>
        <v>197.98</v>
      </c>
      <c r="M31" s="252" t="s">
        <v>113</v>
      </c>
      <c r="N31" s="30">
        <v>0.45</v>
      </c>
      <c r="O31" s="68"/>
      <c r="P31" s="1"/>
      <c r="Q31" s="29"/>
      <c r="R31" s="54">
        <f>ROUND(IF($R$17=$Q$17,Q31,IF($R$17="USD $",Q31*$D$15,Q31*$E$15))*E31,2)</f>
        <v>0</v>
      </c>
      <c r="S31" s="77">
        <f t="shared" si="5"/>
        <v>197.98</v>
      </c>
      <c r="T31" s="77">
        <f t="shared" si="6"/>
        <v>197.98</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3515.6899999999996</v>
      </c>
      <c r="L49" s="192">
        <f>SUM(L18:L48)</f>
        <v>3917.3599999999997</v>
      </c>
      <c r="M49" s="192"/>
      <c r="N49" s="192"/>
      <c r="O49" s="195"/>
      <c r="P49" s="188"/>
      <c r="Q49" s="191">
        <f>SUM(Q18:Q48)</f>
        <v>0</v>
      </c>
      <c r="R49" s="191">
        <f>SUM(R18:R48)</f>
        <v>0</v>
      </c>
      <c r="S49" s="192">
        <f>SUM(S18:S48)</f>
        <v>3515.6899999999996</v>
      </c>
      <c r="T49" s="192">
        <f>SUM(T18:T48)</f>
        <v>3917.3599999999997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8" priority="3" stopIfTrue="1">
      <formula>$U$9&gt;100%</formula>
    </cfRule>
    <cfRule type="expression" dxfId="207" priority="4">
      <formula>$U$9&lt;50%</formula>
    </cfRule>
  </conditionalFormatting>
  <conditionalFormatting sqref="V9:V10">
    <cfRule type="expression" dxfId="206" priority="1">
      <formula>$V$9&lt;50%</formula>
    </cfRule>
    <cfRule type="expression" dxfId="205" priority="2">
      <formula>$V$9&gt;50%</formula>
    </cfRule>
  </conditionalFormatting>
  <dataValidations count="5">
    <dataValidation type="list" allowBlank="1" showInputMessage="1" showErrorMessage="1" sqref="F17 K17 Q17 Q14" xr:uid="{99AFE690-6C5D-457C-9D3B-01F2B9FC6D5B}">
      <formula1>$Y$11:$Y$12</formula1>
    </dataValidation>
    <dataValidation type="list" allowBlank="1" showInputMessage="1" showErrorMessage="1" sqref="H13" xr:uid="{60E86EE3-87B4-40B4-885E-24D4A846ED37}">
      <formula1>$Y$13:$Y$14</formula1>
    </dataValidation>
    <dataValidation type="list" allowBlank="1" showInputMessage="1" showErrorMessage="1" sqref="I13" xr:uid="{5FDDC342-A713-47DD-9815-B08C2E6A140E}">
      <formula1>$K$9:$K$9</formula1>
    </dataValidation>
    <dataValidation type="list" showInputMessage="1" showErrorMessage="1" sqref="D18:D48" xr:uid="{BC6581E3-369A-4FB6-8085-4CDAC1EE5EAA}">
      <formula1>$Z$18:$Z$29</formula1>
    </dataValidation>
    <dataValidation type="list" allowBlank="1" showInputMessage="1" showErrorMessage="1" sqref="M18:M48" xr:uid="{A2DE6482-5B6F-488B-9B3A-F5D9A81BE237}">
      <formula1>$Y$31:$Y$32</formula1>
    </dataValidation>
  </dataValidations>
  <printOptions verticalCentered="1"/>
  <pageMargins left="0.2" right="0.2" top="0.25" bottom="0.25" header="0.05" footer="0.05"/>
  <pageSetup scale="39" orientation="landscape"/>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6C94-5AC1-4432-8E69-91E06D52DA83}">
  <sheetPr>
    <pageSetUpPr fitToPage="1"/>
  </sheetPr>
  <dimension ref="A1:AB51"/>
  <sheetViews>
    <sheetView topLeftCell="A4"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912</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13751.789999999997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0</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v>
      </c>
      <c r="Q5" s="518"/>
      <c r="R5" s="519"/>
      <c r="S5" s="452" t="s">
        <v>54</v>
      </c>
      <c r="T5" s="454"/>
      <c r="U5" s="511"/>
      <c r="V5" s="512"/>
      <c r="W5" s="31"/>
      <c r="X5" s="167"/>
      <c r="Y5" s="175"/>
      <c r="Z5" s="173"/>
      <c r="AA5" s="173"/>
      <c r="AB5" s="173"/>
    </row>
    <row r="6" spans="1:28" ht="15" customHeight="1">
      <c r="A6" s="167"/>
      <c r="B6" s="230" t="s">
        <v>55</v>
      </c>
      <c r="C6" s="44"/>
      <c r="D6" s="535" t="s">
        <v>56</v>
      </c>
      <c r="E6" s="537"/>
      <c r="F6" s="567" t="s">
        <v>913</v>
      </c>
      <c r="G6" s="539"/>
      <c r="H6" s="535" t="s">
        <v>58</v>
      </c>
      <c r="I6" s="536"/>
      <c r="J6" s="537"/>
      <c r="K6" s="46"/>
      <c r="L6" s="513" t="s">
        <v>59</v>
      </c>
      <c r="M6" s="514"/>
      <c r="N6" s="515"/>
      <c r="O6" s="240"/>
      <c r="P6" s="516">
        <f>T49</f>
        <v>13751.789999999997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310926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13751.789999999997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364.32</v>
      </c>
      <c r="L18" s="23">
        <f>ROUND((J18*K18),2)</f>
        <v>364.32</v>
      </c>
      <c r="M18" s="22" t="s">
        <v>113</v>
      </c>
      <c r="N18" s="50"/>
      <c r="O18" s="68"/>
      <c r="P18" s="2"/>
      <c r="Q18" s="27"/>
      <c r="R18" s="28">
        <f>ROUND(IF($R$17=$Q$17,Q18,IF($R$17="USD $",Q18*$D$15,Q18*$E$15))*E18,2)</f>
        <v>0</v>
      </c>
      <c r="S18" s="28">
        <f>IFERROR(ROUND(T18/E18,2),0)</f>
        <v>364.32</v>
      </c>
      <c r="T18" s="28">
        <f>ROUND(L18-R18,2)</f>
        <v>364.32</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74.52</v>
      </c>
      <c r="L19" s="52">
        <f t="shared" ref="L19:L48" si="4">ROUND((J19*K19),2)</f>
        <v>74.52</v>
      </c>
      <c r="M19" s="252" t="s">
        <v>113</v>
      </c>
      <c r="N19" s="30"/>
      <c r="O19" s="68"/>
      <c r="P19" s="1"/>
      <c r="Q19" s="29"/>
      <c r="R19" s="54">
        <f>ROUND(IF($R$17=$Q$17,Q19,IF($R$17="USD $",Q19*$D$15,Q19*$E$15))*E19,2)</f>
        <v>0</v>
      </c>
      <c r="S19" s="77">
        <f t="shared" ref="S19:S48" si="5">IFERROR(ROUND(T19/E19,2),0)</f>
        <v>74.52</v>
      </c>
      <c r="T19" s="77">
        <f t="shared" ref="T19:T48" si="6">ROUND(L19-R19,2)</f>
        <v>74.52</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115.91</v>
      </c>
      <c r="L20" s="23">
        <f t="shared" si="4"/>
        <v>115.91</v>
      </c>
      <c r="M20" s="22" t="s">
        <v>113</v>
      </c>
      <c r="N20" s="26"/>
      <c r="O20" s="68"/>
      <c r="P20" s="3"/>
      <c r="Q20" s="27"/>
      <c r="R20" s="28">
        <f t="shared" ref="R20:R48" si="9">ROUND(IF($R$17=$Q$17,Q20,IF($R$17="USD $",Q20*$D$15,Q20*$E$15))*E20,2)</f>
        <v>0</v>
      </c>
      <c r="S20" s="28">
        <f t="shared" si="5"/>
        <v>115.91</v>
      </c>
      <c r="T20" s="28">
        <f t="shared" si="6"/>
        <v>115.91</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82.8</v>
      </c>
      <c r="L21" s="52">
        <f t="shared" si="4"/>
        <v>82.8</v>
      </c>
      <c r="M21" s="252" t="s">
        <v>113</v>
      </c>
      <c r="N21" s="30"/>
      <c r="O21" s="68"/>
      <c r="P21" s="1"/>
      <c r="Q21" s="29"/>
      <c r="R21" s="54">
        <f t="shared" si="9"/>
        <v>0</v>
      </c>
      <c r="S21" s="77">
        <f t="shared" si="5"/>
        <v>82.8</v>
      </c>
      <c r="T21" s="77">
        <f t="shared" si="6"/>
        <v>82.8</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99.36</v>
      </c>
      <c r="L22" s="23">
        <f t="shared" si="4"/>
        <v>99.36</v>
      </c>
      <c r="M22" s="22" t="s">
        <v>113</v>
      </c>
      <c r="N22" s="26"/>
      <c r="O22" s="68"/>
      <c r="P22" s="3"/>
      <c r="Q22" s="27"/>
      <c r="R22" s="28">
        <f t="shared" si="9"/>
        <v>0</v>
      </c>
      <c r="S22" s="28">
        <f t="shared" si="5"/>
        <v>99.36</v>
      </c>
      <c r="T22" s="28">
        <f t="shared" si="6"/>
        <v>99.36</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91.08</v>
      </c>
      <c r="L23" s="52">
        <f t="shared" si="4"/>
        <v>91.08</v>
      </c>
      <c r="M23" s="252" t="s">
        <v>113</v>
      </c>
      <c r="N23" s="30"/>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92.36</v>
      </c>
      <c r="L26" s="23">
        <f t="shared" si="4"/>
        <v>92.36</v>
      </c>
      <c r="M26" s="22" t="s">
        <v>113</v>
      </c>
      <c r="N26" s="26"/>
      <c r="O26" s="68"/>
      <c r="P26" s="3"/>
      <c r="Q26" s="27"/>
      <c r="R26" s="28">
        <f t="shared" si="9"/>
        <v>0</v>
      </c>
      <c r="S26" s="28">
        <f t="shared" si="5"/>
        <v>92.36</v>
      </c>
      <c r="T26" s="28">
        <f t="shared" si="6"/>
        <v>92.36</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76.52</v>
      </c>
      <c r="L27" s="52">
        <f t="shared" si="4"/>
        <v>76.52</v>
      </c>
      <c r="M27" s="252" t="s">
        <v>113</v>
      </c>
      <c r="N27" s="30"/>
      <c r="O27" s="68"/>
      <c r="P27" s="1"/>
      <c r="Q27" s="29"/>
      <c r="R27" s="54">
        <f t="shared" si="9"/>
        <v>0</v>
      </c>
      <c r="S27" s="77">
        <f t="shared" si="5"/>
        <v>76.52</v>
      </c>
      <c r="T27" s="77">
        <f t="shared" si="6"/>
        <v>76.52</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120.56</v>
      </c>
      <c r="L28" s="23">
        <f t="shared" si="4"/>
        <v>120.56</v>
      </c>
      <c r="M28" s="22" t="s">
        <v>113</v>
      </c>
      <c r="N28" s="26"/>
      <c r="O28" s="68"/>
      <c r="P28" s="3"/>
      <c r="Q28" s="27"/>
      <c r="R28" s="28">
        <f t="shared" si="9"/>
        <v>0</v>
      </c>
      <c r="S28" s="28">
        <f t="shared" si="5"/>
        <v>120.56</v>
      </c>
      <c r="T28" s="28">
        <f t="shared" si="6"/>
        <v>120.56</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83.25</v>
      </c>
      <c r="L29" s="52">
        <f>ROUND((J29*K29),2)</f>
        <v>83.25</v>
      </c>
      <c r="M29" s="252" t="s">
        <v>113</v>
      </c>
      <c r="N29" s="30"/>
      <c r="O29" s="68"/>
      <c r="P29" s="1"/>
      <c r="Q29" s="29"/>
      <c r="R29" s="54">
        <f t="shared" si="9"/>
        <v>0</v>
      </c>
      <c r="S29" s="77">
        <f t="shared" si="5"/>
        <v>83.25</v>
      </c>
      <c r="T29" s="77">
        <f t="shared" si="6"/>
        <v>83.25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41.39</v>
      </c>
      <c r="L32" s="23">
        <f t="shared" si="4"/>
        <v>41.39</v>
      </c>
      <c r="M32" s="22" t="s">
        <v>113</v>
      </c>
      <c r="N32" s="26"/>
      <c r="O32" s="68"/>
      <c r="P32" s="3"/>
      <c r="Q32" s="27"/>
      <c r="R32" s="28">
        <f t="shared" si="9"/>
        <v>0</v>
      </c>
      <c r="S32" s="28">
        <f t="shared" si="5"/>
        <v>41.39</v>
      </c>
      <c r="T32" s="28">
        <f t="shared" si="6"/>
        <v>41.39</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49.69</v>
      </c>
      <c r="L33" s="52">
        <f t="shared" si="4"/>
        <v>49.69</v>
      </c>
      <c r="M33" s="252" t="s">
        <v>113</v>
      </c>
      <c r="N33" s="30"/>
      <c r="O33" s="68"/>
      <c r="P33" s="1"/>
      <c r="Q33" s="29"/>
      <c r="R33" s="54">
        <f t="shared" si="9"/>
        <v>0</v>
      </c>
      <c r="S33" s="77">
        <f t="shared" si="5"/>
        <v>49.69</v>
      </c>
      <c r="T33" s="77">
        <f t="shared" si="6"/>
        <v>49.69</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91.08</v>
      </c>
      <c r="L34" s="23">
        <f t="shared" si="4"/>
        <v>91.08</v>
      </c>
      <c r="M34" s="22" t="s">
        <v>113</v>
      </c>
      <c r="N34" s="26"/>
      <c r="O34" s="68"/>
      <c r="P34" s="3"/>
      <c r="Q34" s="27"/>
      <c r="R34" s="28">
        <f t="shared" si="9"/>
        <v>0</v>
      </c>
      <c r="S34" s="28">
        <f t="shared" si="5"/>
        <v>91.08</v>
      </c>
      <c r="T34" s="28">
        <f t="shared" si="6"/>
        <v>91.08</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66.239999999999995</v>
      </c>
      <c r="L35" s="52">
        <f t="shared" si="4"/>
        <v>66.239999999999995</v>
      </c>
      <c r="M35" s="252" t="s">
        <v>113</v>
      </c>
      <c r="N35" s="30"/>
      <c r="O35" s="68"/>
      <c r="P35" s="1"/>
      <c r="Q35" s="29"/>
      <c r="R35" s="54">
        <f t="shared" si="9"/>
        <v>0</v>
      </c>
      <c r="S35" s="77">
        <f t="shared" si="5"/>
        <v>66.239999999999995</v>
      </c>
      <c r="T35" s="77">
        <f t="shared" si="6"/>
        <v>66.239999999999995</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1583.85</v>
      </c>
      <c r="L37" s="52">
        <f t="shared" si="4"/>
        <v>1583.85</v>
      </c>
      <c r="M37" s="252" t="s">
        <v>113</v>
      </c>
      <c r="N37" s="30"/>
      <c r="O37" s="68"/>
      <c r="P37" s="1"/>
      <c r="Q37" s="29"/>
      <c r="R37" s="54">
        <f t="shared" si="9"/>
        <v>0</v>
      </c>
      <c r="S37" s="77">
        <f t="shared" si="5"/>
        <v>1583.85</v>
      </c>
      <c r="T37" s="77">
        <f t="shared" si="6"/>
        <v>1583.85</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596.70000000000005</v>
      </c>
      <c r="L38" s="23">
        <f t="shared" si="4"/>
        <v>596.70000000000005</v>
      </c>
      <c r="M38" s="22" t="s">
        <v>113</v>
      </c>
      <c r="N38" s="26"/>
      <c r="O38" s="68"/>
      <c r="P38" s="3"/>
      <c r="Q38" s="27"/>
      <c r="R38" s="28">
        <f t="shared" si="9"/>
        <v>0</v>
      </c>
      <c r="S38" s="28">
        <f t="shared" si="5"/>
        <v>596.70000000000005</v>
      </c>
      <c r="T38" s="28">
        <f t="shared" si="6"/>
        <v>596.70000000000005</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1677.3</v>
      </c>
      <c r="L39" s="52">
        <f t="shared" si="4"/>
        <v>1677.3</v>
      </c>
      <c r="M39" s="252" t="s">
        <v>113</v>
      </c>
      <c r="N39" s="30"/>
      <c r="O39" s="68"/>
      <c r="P39" s="1"/>
      <c r="Q39" s="29"/>
      <c r="R39" s="54">
        <f t="shared" si="9"/>
        <v>0</v>
      </c>
      <c r="S39" s="77">
        <f t="shared" si="5"/>
        <v>1677.3</v>
      </c>
      <c r="T39" s="77">
        <f t="shared" si="6"/>
        <v>1677.3</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149.47999999999999</v>
      </c>
      <c r="L40" s="23">
        <f t="shared" si="4"/>
        <v>597.91999999999996</v>
      </c>
      <c r="M40" s="22" t="s">
        <v>113</v>
      </c>
      <c r="N40" s="26"/>
      <c r="O40" s="68"/>
      <c r="P40" s="3"/>
      <c r="Q40" s="27"/>
      <c r="R40" s="28">
        <f t="shared" si="9"/>
        <v>0</v>
      </c>
      <c r="S40" s="28">
        <f t="shared" si="5"/>
        <v>149.47999999999999</v>
      </c>
      <c r="T40" s="28">
        <f t="shared" si="6"/>
        <v>597.91999999999996</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1210.6500000000001</v>
      </c>
      <c r="L41" s="52">
        <f t="shared" si="4"/>
        <v>1210.6500000000001</v>
      </c>
      <c r="M41" s="252" t="s">
        <v>113</v>
      </c>
      <c r="N41" s="30"/>
      <c r="O41" s="68"/>
      <c r="P41" s="1"/>
      <c r="Q41" s="29"/>
      <c r="R41" s="54">
        <f t="shared" si="9"/>
        <v>0</v>
      </c>
      <c r="S41" s="77">
        <f t="shared" si="5"/>
        <v>1210.6500000000001</v>
      </c>
      <c r="T41" s="77">
        <f t="shared" si="6"/>
        <v>1210.6500000000001</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1400.84</v>
      </c>
      <c r="L43" s="52">
        <f t="shared" si="4"/>
        <v>1400.84</v>
      </c>
      <c r="M43" s="252" t="s">
        <v>113</v>
      </c>
      <c r="N43" s="30"/>
      <c r="O43" s="68"/>
      <c r="P43" s="1"/>
      <c r="Q43" s="29"/>
      <c r="R43" s="54">
        <f t="shared" si="9"/>
        <v>0</v>
      </c>
      <c r="S43" s="77">
        <f t="shared" si="5"/>
        <v>1400.84</v>
      </c>
      <c r="T43" s="77">
        <f t="shared" si="6"/>
        <v>1400.84</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484.65</v>
      </c>
      <c r="L44" s="23">
        <f t="shared" si="4"/>
        <v>484.65</v>
      </c>
      <c r="M44" s="22" t="s">
        <v>113</v>
      </c>
      <c r="N44" s="26"/>
      <c r="O44" s="68"/>
      <c r="P44" s="3"/>
      <c r="Q44" s="27"/>
      <c r="R44" s="28">
        <f t="shared" si="9"/>
        <v>0</v>
      </c>
      <c r="S44" s="28">
        <f t="shared" si="5"/>
        <v>484.65</v>
      </c>
      <c r="T44" s="28">
        <f t="shared" si="6"/>
        <v>484.65</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1767.64</v>
      </c>
      <c r="L45" s="52">
        <f t="shared" si="4"/>
        <v>1767.64</v>
      </c>
      <c r="M45" s="252" t="s">
        <v>113</v>
      </c>
      <c r="N45" s="30"/>
      <c r="O45" s="68"/>
      <c r="P45" s="1"/>
      <c r="Q45" s="29"/>
      <c r="R45" s="54">
        <f t="shared" si="9"/>
        <v>0</v>
      </c>
      <c r="S45" s="77">
        <f t="shared" si="5"/>
        <v>1767.64</v>
      </c>
      <c r="T45" s="77">
        <f t="shared" si="6"/>
        <v>1767.64</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176.72</v>
      </c>
      <c r="L46" s="23">
        <f t="shared" si="4"/>
        <v>706.88</v>
      </c>
      <c r="M46" s="22" t="s">
        <v>113</v>
      </c>
      <c r="N46" s="26"/>
      <c r="O46" s="68"/>
      <c r="P46" s="3"/>
      <c r="Q46" s="27"/>
      <c r="R46" s="28">
        <f t="shared" si="9"/>
        <v>0</v>
      </c>
      <c r="S46" s="28">
        <f t="shared" si="5"/>
        <v>176.72</v>
      </c>
      <c r="T46" s="28">
        <f t="shared" si="6"/>
        <v>706.88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971.73</v>
      </c>
      <c r="L47" s="52">
        <f t="shared" si="4"/>
        <v>971.73</v>
      </c>
      <c r="M47" s="252" t="s">
        <v>113</v>
      </c>
      <c r="N47" s="30"/>
      <c r="O47" s="68"/>
      <c r="P47" s="1"/>
      <c r="Q47" s="29"/>
      <c r="R47" s="54">
        <f t="shared" si="9"/>
        <v>0</v>
      </c>
      <c r="S47" s="77">
        <f t="shared" si="5"/>
        <v>971.73</v>
      </c>
      <c r="T47" s="77">
        <f t="shared" si="6"/>
        <v>971.73</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1304.55</v>
      </c>
      <c r="L48" s="23">
        <f t="shared" si="4"/>
        <v>1304.55</v>
      </c>
      <c r="M48" s="22" t="s">
        <v>113</v>
      </c>
      <c r="N48" s="26"/>
      <c r="O48" s="68"/>
      <c r="P48" s="3"/>
      <c r="Q48" s="27"/>
      <c r="R48" s="28">
        <f t="shared" si="9"/>
        <v>0</v>
      </c>
      <c r="S48" s="28">
        <f t="shared" si="5"/>
        <v>1304.55</v>
      </c>
      <c r="T48" s="28">
        <f t="shared" si="6"/>
        <v>1304.55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12773.189999999997</v>
      </c>
      <c r="L49" s="192">
        <f>SUM(L18:L48)</f>
        <v>13751.789999999997</v>
      </c>
      <c r="M49" s="192"/>
      <c r="N49" s="192"/>
      <c r="O49" s="195"/>
      <c r="P49" s="188"/>
      <c r="Q49" s="191">
        <f>SUM(Q18:Q48)</f>
        <v>0</v>
      </c>
      <c r="R49" s="191">
        <f>SUM(R18:R48)</f>
        <v>0</v>
      </c>
      <c r="S49" s="192">
        <f>SUM(S18:S48)</f>
        <v>12773.189999999997</v>
      </c>
      <c r="T49" s="192">
        <f>SUM(T18:T48)</f>
        <v>13751.789999999997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4" priority="3" stopIfTrue="1">
      <formula>$U$9&gt;100%</formula>
    </cfRule>
    <cfRule type="expression" dxfId="203" priority="4">
      <formula>$U$9&lt;50%</formula>
    </cfRule>
  </conditionalFormatting>
  <conditionalFormatting sqref="V9:V10">
    <cfRule type="expression" dxfId="202" priority="1">
      <formula>$V$9&lt;50%</formula>
    </cfRule>
    <cfRule type="expression" dxfId="201" priority="2">
      <formula>$V$9&gt;50%</formula>
    </cfRule>
  </conditionalFormatting>
  <dataValidations count="5">
    <dataValidation type="list" allowBlank="1" showInputMessage="1" showErrorMessage="1" sqref="M18:M48" xr:uid="{E9DA0B3A-6DCF-4DCB-B04E-00FDCF4AE929}">
      <formula1>$Y$31:$Y$32</formula1>
    </dataValidation>
    <dataValidation type="list" showInputMessage="1" showErrorMessage="1" sqref="D18:D48" xr:uid="{021CA35E-6427-41C9-A556-C666FD3C9135}">
      <formula1>$Z$18:$Z$29</formula1>
    </dataValidation>
    <dataValidation type="list" allowBlank="1" showInputMessage="1" showErrorMessage="1" sqref="I13" xr:uid="{6D50858B-DBE8-4BBA-8F20-D1A467B310B7}">
      <formula1>$K$9:$K$9</formula1>
    </dataValidation>
    <dataValidation type="list" allowBlank="1" showInputMessage="1" showErrorMessage="1" sqref="H13" xr:uid="{0DFAC6E4-0D7F-4FD3-9D49-34F2FDEE5ACF}">
      <formula1>$Y$13:$Y$14</formula1>
    </dataValidation>
    <dataValidation type="list" allowBlank="1" showInputMessage="1" showErrorMessage="1" sqref="F17 K17 Q17 Q14" xr:uid="{780E9EEC-562C-42FD-B30B-EB9CDC627176}">
      <formula1>$Y$11:$Y$12</formula1>
    </dataValidation>
  </dataValidations>
  <printOptions verticalCentered="1"/>
  <pageMargins left="0.2" right="0.2" top="0.25" bottom="0.25" header="0.05" footer="0.05"/>
  <pageSetup scale="39" orientation="landscape"/>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948C-0B44-4771-B634-1A5EAC90E1D2}">
  <sheetPr>
    <pageSetUpPr fitToPage="1"/>
  </sheetPr>
  <dimension ref="A1:AB51"/>
  <sheetViews>
    <sheetView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1215</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7122.41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0</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v>
      </c>
      <c r="Q5" s="518"/>
      <c r="R5" s="519"/>
      <c r="S5" s="452" t="s">
        <v>54</v>
      </c>
      <c r="T5" s="454"/>
      <c r="U5" s="511"/>
      <c r="V5" s="512"/>
      <c r="W5" s="31"/>
      <c r="X5" s="167"/>
      <c r="Y5" s="175"/>
      <c r="Z5" s="173"/>
      <c r="AA5" s="173"/>
      <c r="AB5" s="173"/>
    </row>
    <row r="6" spans="1:28" ht="15" customHeight="1">
      <c r="A6" s="167"/>
      <c r="B6" s="230" t="s">
        <v>55</v>
      </c>
      <c r="C6" s="44"/>
      <c r="D6" s="535" t="s">
        <v>56</v>
      </c>
      <c r="E6" s="537"/>
      <c r="F6" s="567" t="s">
        <v>1216</v>
      </c>
      <c r="G6" s="539"/>
      <c r="H6" s="535" t="s">
        <v>58</v>
      </c>
      <c r="I6" s="536"/>
      <c r="J6" s="537"/>
      <c r="K6" s="46"/>
      <c r="L6" s="513" t="s">
        <v>59</v>
      </c>
      <c r="M6" s="514"/>
      <c r="N6" s="515"/>
      <c r="O6" s="240"/>
      <c r="P6" s="516">
        <f>T49</f>
        <v>7122.41</v>
      </c>
      <c r="Q6" s="516"/>
      <c r="R6" s="517"/>
      <c r="S6" s="452" t="s">
        <v>60</v>
      </c>
      <c r="T6" s="454"/>
      <c r="U6" s="511"/>
      <c r="V6" s="512"/>
      <c r="W6" s="32"/>
      <c r="X6" s="64"/>
      <c r="Y6" s="65"/>
      <c r="Z6" s="173"/>
      <c r="AA6" s="173"/>
      <c r="AB6" s="173"/>
    </row>
    <row r="7" spans="1:28" ht="15" customHeight="1">
      <c r="A7" s="167"/>
      <c r="B7" s="230" t="s">
        <v>61</v>
      </c>
      <c r="C7" s="45"/>
      <c r="D7" s="535" t="s">
        <v>62</v>
      </c>
      <c r="E7" s="537"/>
      <c r="F7" s="567">
        <v>310926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7122.41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968.58</v>
      </c>
      <c r="L18" s="23">
        <f>ROUND((J18*K18),2)</f>
        <v>968.58</v>
      </c>
      <c r="M18" s="22" t="s">
        <v>113</v>
      </c>
      <c r="N18" s="50"/>
      <c r="O18" s="68"/>
      <c r="P18" s="2"/>
      <c r="Q18" s="27"/>
      <c r="R18" s="28">
        <f>ROUND(IF($R$17=$Q$17,Q18,IF($R$17="USD $",Q18*$D$15,Q18*$E$15))*E18,2)</f>
        <v>0</v>
      </c>
      <c r="S18" s="28">
        <f>IFERROR(ROUND(T18/E18,2),0)</f>
        <v>968.58</v>
      </c>
      <c r="T18" s="28">
        <f>ROUND(L18-R18,2)</f>
        <v>968.58</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298.36</v>
      </c>
      <c r="L19" s="52">
        <f t="shared" ref="L19:L48" si="4">ROUND((J19*K19),2)</f>
        <v>298.36</v>
      </c>
      <c r="M19" s="252" t="s">
        <v>113</v>
      </c>
      <c r="N19" s="30"/>
      <c r="O19" s="68"/>
      <c r="P19" s="1"/>
      <c r="Q19" s="29"/>
      <c r="R19" s="54">
        <f>ROUND(IF($R$17=$Q$17,Q19,IF($R$17="USD $",Q19*$D$15,Q19*$E$15))*E19,2)</f>
        <v>0</v>
      </c>
      <c r="S19" s="77">
        <f t="shared" ref="S19:S48" si="5">IFERROR(ROUND(T19/E19,2),0)</f>
        <v>298.36</v>
      </c>
      <c r="T19" s="77">
        <f t="shared" ref="T19:T48" si="6">ROUND(L19-R19,2)</f>
        <v>298.36</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1208.9000000000001</v>
      </c>
      <c r="L20" s="23">
        <f t="shared" si="4"/>
        <v>1208.9000000000001</v>
      </c>
      <c r="M20" s="22" t="s">
        <v>113</v>
      </c>
      <c r="N20" s="26"/>
      <c r="O20" s="68"/>
      <c r="P20" s="3"/>
      <c r="Q20" s="27"/>
      <c r="R20" s="28">
        <f t="shared" ref="R20:R48" si="9">ROUND(IF($R$17=$Q$17,Q20,IF($R$17="USD $",Q20*$D$15,Q20*$E$15))*E20,2)</f>
        <v>0</v>
      </c>
      <c r="S20" s="28">
        <f t="shared" si="5"/>
        <v>1208.9000000000001</v>
      </c>
      <c r="T20" s="28">
        <f t="shared" si="6"/>
        <v>1208.9000000000001</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111.14</v>
      </c>
      <c r="L21" s="52">
        <f t="shared" si="4"/>
        <v>111.14</v>
      </c>
      <c r="M21" s="252" t="s">
        <v>113</v>
      </c>
      <c r="N21" s="30"/>
      <c r="O21" s="68"/>
      <c r="P21" s="1"/>
      <c r="Q21" s="29"/>
      <c r="R21" s="54">
        <f t="shared" si="9"/>
        <v>0</v>
      </c>
      <c r="S21" s="77">
        <f t="shared" si="5"/>
        <v>111.14</v>
      </c>
      <c r="T21" s="77">
        <f t="shared" si="6"/>
        <v>111.14</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894.25</v>
      </c>
      <c r="L22" s="23">
        <f t="shared" si="4"/>
        <v>894.25</v>
      </c>
      <c r="M22" s="22" t="s">
        <v>113</v>
      </c>
      <c r="N22" s="26"/>
      <c r="O22" s="68"/>
      <c r="P22" s="3"/>
      <c r="Q22" s="27"/>
      <c r="R22" s="28">
        <f t="shared" si="9"/>
        <v>0</v>
      </c>
      <c r="S22" s="28">
        <f t="shared" si="5"/>
        <v>894.25</v>
      </c>
      <c r="T22" s="28">
        <f t="shared" si="6"/>
        <v>894.25</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782.19</v>
      </c>
      <c r="L23" s="52">
        <f t="shared" si="4"/>
        <v>782.19</v>
      </c>
      <c r="M23" s="252" t="s">
        <v>113</v>
      </c>
      <c r="N23" s="30"/>
      <c r="O23" s="68"/>
      <c r="P23" s="1"/>
      <c r="Q23" s="29"/>
      <c r="R23" s="54">
        <f t="shared" si="9"/>
        <v>0</v>
      </c>
      <c r="S23" s="77">
        <f t="shared" si="5"/>
        <v>782.19</v>
      </c>
      <c r="T23" s="77">
        <f t="shared" si="6"/>
        <v>782.19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607.23</v>
      </c>
      <c r="L25" s="52">
        <f t="shared" si="4"/>
        <v>607.23</v>
      </c>
      <c r="M25" s="252" t="s">
        <v>113</v>
      </c>
      <c r="N25" s="30"/>
      <c r="O25" s="68"/>
      <c r="P25" s="1"/>
      <c r="Q25" s="29"/>
      <c r="R25" s="54">
        <f t="shared" si="9"/>
        <v>0</v>
      </c>
      <c r="S25" s="77">
        <f t="shared" si="5"/>
        <v>607.23</v>
      </c>
      <c r="T25" s="77">
        <f t="shared" si="6"/>
        <v>607.23</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540.17999999999995</v>
      </c>
      <c r="L26" s="23">
        <f t="shared" si="4"/>
        <v>540.17999999999995</v>
      </c>
      <c r="M26" s="22" t="s">
        <v>113</v>
      </c>
      <c r="N26" s="26"/>
      <c r="O26" s="68"/>
      <c r="P26" s="3"/>
      <c r="Q26" s="27"/>
      <c r="R26" s="28">
        <f t="shared" si="9"/>
        <v>0</v>
      </c>
      <c r="S26" s="28">
        <f t="shared" si="5"/>
        <v>540.17999999999995</v>
      </c>
      <c r="T26" s="28">
        <f t="shared" si="6"/>
        <v>540.17999999999995</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377.9</v>
      </c>
      <c r="L27" s="52">
        <f t="shared" si="4"/>
        <v>377.9</v>
      </c>
      <c r="M27" s="252" t="s">
        <v>113</v>
      </c>
      <c r="N27" s="30"/>
      <c r="O27" s="68"/>
      <c r="P27" s="1"/>
      <c r="Q27" s="29"/>
      <c r="R27" s="54">
        <f t="shared" si="9"/>
        <v>0</v>
      </c>
      <c r="S27" s="77">
        <f t="shared" si="5"/>
        <v>377.9</v>
      </c>
      <c r="T27" s="77">
        <f t="shared" si="6"/>
        <v>377.9</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243.43</v>
      </c>
      <c r="L29" s="52">
        <f>ROUND((J29*K29),2)</f>
        <v>973.72</v>
      </c>
      <c r="M29" s="252" t="s">
        <v>113</v>
      </c>
      <c r="N29" s="30"/>
      <c r="O29" s="68"/>
      <c r="P29" s="1"/>
      <c r="Q29" s="29"/>
      <c r="R29" s="54">
        <f t="shared" si="9"/>
        <v>0</v>
      </c>
      <c r="S29" s="77">
        <f t="shared" si="5"/>
        <v>243.43</v>
      </c>
      <c r="T29" s="77">
        <f t="shared" si="6"/>
        <v>973.72</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359.96</v>
      </c>
      <c r="L31" s="52">
        <f t="shared" si="4"/>
        <v>359.96</v>
      </c>
      <c r="M31" s="252" t="s">
        <v>113</v>
      </c>
      <c r="N31" s="30"/>
      <c r="O31" s="68"/>
      <c r="P31" s="1"/>
      <c r="Q31" s="29"/>
      <c r="R31" s="54">
        <f>ROUND(IF($R$17=$Q$17,Q31,IF($R$17="USD $",Q31*$D$15,Q31*$E$15))*E31,2)</f>
        <v>0</v>
      </c>
      <c r="S31" s="77">
        <f t="shared" si="5"/>
        <v>359.96</v>
      </c>
      <c r="T31" s="77">
        <f t="shared" si="6"/>
        <v>359.96</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6392.12</v>
      </c>
      <c r="L49" s="192">
        <f>SUM(L18:L48)</f>
        <v>7122.41</v>
      </c>
      <c r="M49" s="192"/>
      <c r="N49" s="192"/>
      <c r="O49" s="195"/>
      <c r="P49" s="188"/>
      <c r="Q49" s="191">
        <f>SUM(Q18:Q48)</f>
        <v>0</v>
      </c>
      <c r="R49" s="191">
        <f>SUM(R18:R48)</f>
        <v>0</v>
      </c>
      <c r="S49" s="192">
        <f>SUM(S18:S48)</f>
        <v>6392.12</v>
      </c>
      <c r="T49" s="192">
        <f>SUM(T18:T48)</f>
        <v>7122.41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0" priority="3" stopIfTrue="1">
      <formula>$U$9&gt;100%</formula>
    </cfRule>
    <cfRule type="expression" dxfId="199" priority="4">
      <formula>$U$9&lt;50%</formula>
    </cfRule>
  </conditionalFormatting>
  <conditionalFormatting sqref="V9:V10">
    <cfRule type="expression" dxfId="198" priority="1">
      <formula>$V$9&lt;50%</formula>
    </cfRule>
    <cfRule type="expression" dxfId="197" priority="2">
      <formula>$V$9&gt;50%</formula>
    </cfRule>
  </conditionalFormatting>
  <dataValidations count="5">
    <dataValidation type="list" allowBlank="1" showInputMessage="1" showErrorMessage="1" sqref="F17 K17 Q17 Q14" xr:uid="{41183C6F-858E-45A4-9CC6-F1A80B803B73}">
      <formula1>$Y$11:$Y$12</formula1>
    </dataValidation>
    <dataValidation type="list" allowBlank="1" showInputMessage="1" showErrorMessage="1" sqref="H13" xr:uid="{7C4442F6-0796-4D1E-9784-876241700FAE}">
      <formula1>$Y$13:$Y$14</formula1>
    </dataValidation>
    <dataValidation type="list" allowBlank="1" showInputMessage="1" showErrorMessage="1" sqref="I13" xr:uid="{3FCA3EFB-AAC3-4D44-9556-DCD163E6ADE1}">
      <formula1>$K$9:$K$9</formula1>
    </dataValidation>
    <dataValidation type="list" showInputMessage="1" showErrorMessage="1" sqref="D18:D48" xr:uid="{391E62AC-E2A8-4E82-B5B3-A911130EEBB9}">
      <formula1>$Z$18:$Z$29</formula1>
    </dataValidation>
    <dataValidation type="list" allowBlank="1" showInputMessage="1" showErrorMessage="1" sqref="M18:M48" xr:uid="{819E1483-2EE0-422E-AB7D-EA6F3558D793}">
      <formula1>$Y$31:$Y$32</formula1>
    </dataValidation>
  </dataValidations>
  <printOptions verticalCentered="1"/>
  <pageMargins left="0.2" right="0.2" top="0.25" bottom="0.25" header="0.05" footer="0.05"/>
  <pageSetup scale="39" orientation="landscape"/>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D1A1-197F-444A-84B5-404CD9708D8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914</v>
      </c>
      <c r="G2" s="545"/>
      <c r="H2" s="541" t="s">
        <v>36</v>
      </c>
      <c r="I2" s="542"/>
      <c r="J2" s="543"/>
      <c r="K2" s="48"/>
      <c r="L2" s="526" t="s">
        <v>37</v>
      </c>
      <c r="M2" s="527"/>
      <c r="N2" s="528"/>
      <c r="O2" s="240"/>
      <c r="P2" s="439">
        <f>H49</f>
        <v>96670.76</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53168.94</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43501.819999999992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916</v>
      </c>
      <c r="G5" s="539"/>
      <c r="H5" s="535" t="s">
        <v>52</v>
      </c>
      <c r="I5" s="536"/>
      <c r="J5" s="537"/>
      <c r="K5" s="46"/>
      <c r="L5" s="532" t="s">
        <v>53</v>
      </c>
      <c r="M5" s="533"/>
      <c r="N5" s="534"/>
      <c r="O5" s="240"/>
      <c r="P5" s="518">
        <f>IFERROR((P2-P3)/P2,"")</f>
        <v>0.44999977242342976</v>
      </c>
      <c r="Q5" s="518"/>
      <c r="R5" s="519"/>
      <c r="S5" s="452" t="s">
        <v>54</v>
      </c>
      <c r="T5" s="454"/>
      <c r="U5" s="511"/>
      <c r="V5" s="512"/>
      <c r="W5" s="31"/>
      <c r="X5" s="167"/>
      <c r="Y5" s="175"/>
      <c r="Z5" s="173"/>
      <c r="AA5" s="173"/>
      <c r="AB5" s="173"/>
    </row>
    <row r="6" spans="1:28" ht="15" customHeight="1">
      <c r="A6" s="167"/>
      <c r="B6" s="230" t="s">
        <v>55</v>
      </c>
      <c r="C6" s="44"/>
      <c r="D6" s="535" t="s">
        <v>56</v>
      </c>
      <c r="E6" s="537"/>
      <c r="F6" s="707" t="s">
        <v>917</v>
      </c>
      <c r="G6" s="539"/>
      <c r="H6" s="535" t="s">
        <v>58</v>
      </c>
      <c r="I6" s="536"/>
      <c r="J6" s="537"/>
      <c r="K6" s="46"/>
      <c r="L6" s="513" t="s">
        <v>59</v>
      </c>
      <c r="M6" s="514"/>
      <c r="N6" s="515"/>
      <c r="O6" s="240"/>
      <c r="P6" s="516">
        <f>T49</f>
        <v>53168.94</v>
      </c>
      <c r="Q6" s="516"/>
      <c r="R6" s="517"/>
      <c r="S6" s="452" t="s">
        <v>60</v>
      </c>
      <c r="T6" s="454"/>
      <c r="U6" s="511"/>
      <c r="V6" s="512"/>
      <c r="W6" s="32"/>
      <c r="X6" s="64"/>
      <c r="Y6" s="65"/>
      <c r="Z6" s="173"/>
      <c r="AA6" s="173"/>
      <c r="AB6" s="173"/>
    </row>
    <row r="7" spans="1:28" ht="15" customHeight="1">
      <c r="A7" s="167"/>
      <c r="B7" s="230" t="s">
        <v>61</v>
      </c>
      <c r="C7" s="45"/>
      <c r="D7" s="535" t="s">
        <v>62</v>
      </c>
      <c r="E7" s="537"/>
      <c r="F7" s="710">
        <v>82098519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1217</v>
      </c>
      <c r="G9" s="539"/>
      <c r="H9" s="223"/>
      <c r="I9" s="224"/>
      <c r="J9" s="224"/>
      <c r="K9" s="57"/>
      <c r="L9" s="458" t="s">
        <v>75</v>
      </c>
      <c r="M9" s="459"/>
      <c r="N9" s="460"/>
      <c r="O9" s="240"/>
      <c r="P9" s="524">
        <f>V14</f>
        <v>0</v>
      </c>
      <c r="Q9" s="524"/>
      <c r="R9" s="525"/>
      <c r="S9" s="463">
        <f>P7+P8+P9</f>
        <v>0</v>
      </c>
      <c r="T9" s="463">
        <f>P3-S9</f>
        <v>53168.94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5633409</v>
      </c>
      <c r="C18" s="274" t="s">
        <v>277</v>
      </c>
      <c r="D18" s="248">
        <v>8000</v>
      </c>
      <c r="E18" s="276">
        <v>1</v>
      </c>
      <c r="F18" s="278">
        <v>4850</v>
      </c>
      <c r="G18" s="23">
        <f>ROUND(IF($F$17="USD $", F18*$E$15,F18*$D$15),2)</f>
        <v>6887</v>
      </c>
      <c r="H18" s="24">
        <f>ROUND(IF($H$17=$G$17,E18*G18,E18*F18),2)</f>
        <v>6887</v>
      </c>
      <c r="I18" s="25"/>
      <c r="J18" s="201">
        <f t="shared" ref="J18:J48" si="0">E18</f>
        <v>1</v>
      </c>
      <c r="K18" s="23">
        <f>IFERROR(IF(M18="OEM DISC %",ROUND(IF($K$17=$F$17,F18*(1-N18),G18*(1-N18)),2),IF(M18="MARKUP %",ROUND(R18/J18*(1+N18),2))),0)</f>
        <v>3787.85</v>
      </c>
      <c r="L18" s="23">
        <f>ROUND((J18*K18),2)</f>
        <v>3787.85</v>
      </c>
      <c r="M18" s="22" t="s">
        <v>113</v>
      </c>
      <c r="N18" s="50">
        <v>0.45</v>
      </c>
      <c r="O18" s="68"/>
      <c r="P18" s="2"/>
      <c r="Q18" s="27"/>
      <c r="R18" s="28">
        <f>ROUND(IF($R$17=$Q$17,Q18,IF($R$17="USD $",Q18*$D$15,Q18*$E$15))*E18,2)</f>
        <v>0</v>
      </c>
      <c r="S18" s="28">
        <f>IFERROR(ROUND(T18/E18,2),0)</f>
        <v>3787.85</v>
      </c>
      <c r="T18" s="28">
        <f>ROUND(L18-R18,2)</f>
        <v>3787.85</v>
      </c>
      <c r="U18" s="43">
        <f>IFERROR(((K18-(R18/J18))/(R18/J18)),0)</f>
        <v>0</v>
      </c>
      <c r="V18" s="43">
        <f>IFERROR(((K18-(R18/J18))/K18),0)</f>
        <v>1</v>
      </c>
      <c r="W18" s="41"/>
      <c r="X18" s="67"/>
      <c r="Y18" s="173"/>
      <c r="Z18" s="173">
        <v>250</v>
      </c>
      <c r="AA18" s="183"/>
      <c r="AB18" s="184"/>
    </row>
    <row r="19" spans="1:28">
      <c r="A19" s="167"/>
      <c r="B19" s="1" t="s">
        <v>918</v>
      </c>
      <c r="C19" s="275" t="s">
        <v>809</v>
      </c>
      <c r="D19" s="249">
        <v>6000</v>
      </c>
      <c r="E19" s="277">
        <v>1</v>
      </c>
      <c r="F19" s="279">
        <v>1980</v>
      </c>
      <c r="G19" s="52">
        <f t="shared" ref="G19:G48" si="1">ROUND(IF($F$17="USD $", F19*$E$15,F19*$D$15),2)</f>
        <v>2811.6</v>
      </c>
      <c r="H19" s="53">
        <f t="shared" ref="H19:H48" si="2">ROUND(IF($H$17=$G$17,E19*G19,E19*F19),2)</f>
        <v>2811.6</v>
      </c>
      <c r="I19" s="56"/>
      <c r="J19" s="200">
        <f t="shared" si="0"/>
        <v>1</v>
      </c>
      <c r="K19" s="52">
        <f t="shared" ref="K19:K48" si="3">IFERROR(IF(M19="OEM DISC %",ROUND(IF($K$17=$F$17,F19*(1-N19),G19*(1-N19)),2),IF(M19="MARKUP %",ROUND(R19/J19*(1+N19),2))),0)</f>
        <v>1546.38</v>
      </c>
      <c r="L19" s="52">
        <f t="shared" ref="L19:L48" si="4">ROUND((J19*K19),2)</f>
        <v>1546.38</v>
      </c>
      <c r="M19" s="252" t="s">
        <v>113</v>
      </c>
      <c r="N19" s="30">
        <v>0.45</v>
      </c>
      <c r="O19" s="68"/>
      <c r="P19" s="1"/>
      <c r="Q19" s="29"/>
      <c r="R19" s="54">
        <f>ROUND(IF($R$17=$Q$17,Q19,IF($R$17="USD $",Q19*$D$15,Q19*$E$15))*E19,2)</f>
        <v>0</v>
      </c>
      <c r="S19" s="77">
        <f t="shared" ref="S19:S48" si="5">IFERROR(ROUND(T19/E19,2),0)</f>
        <v>1546.38</v>
      </c>
      <c r="T19" s="77">
        <f t="shared" ref="T19:T48" si="6">ROUND(L19-R19,2)</f>
        <v>1546.38</v>
      </c>
      <c r="U19" s="55">
        <f t="shared" ref="U19:U48" si="7">IFERROR(((K19-(R19/J19))/(R19/J19)),0)</f>
        <v>0</v>
      </c>
      <c r="V19" s="55">
        <f t="shared" ref="V19:V48" si="8">IFERROR(((K19-(R19/J19))/K19),0)</f>
        <v>1</v>
      </c>
      <c r="W19" s="42"/>
      <c r="X19" s="67"/>
      <c r="Y19" s="173" t="s">
        <v>116</v>
      </c>
      <c r="Z19" s="173">
        <v>500</v>
      </c>
      <c r="AA19" s="173"/>
      <c r="AB19" s="173"/>
    </row>
    <row r="20" spans="1:28">
      <c r="A20" s="167"/>
      <c r="B20" s="270" t="s">
        <v>919</v>
      </c>
      <c r="C20" s="275" t="s">
        <v>280</v>
      </c>
      <c r="D20" s="250">
        <v>10000</v>
      </c>
      <c r="E20" s="277">
        <v>1</v>
      </c>
      <c r="F20" s="281">
        <v>2350</v>
      </c>
      <c r="G20" s="23">
        <f t="shared" si="1"/>
        <v>3337</v>
      </c>
      <c r="H20" s="24">
        <f t="shared" si="2"/>
        <v>3337</v>
      </c>
      <c r="I20" s="56"/>
      <c r="J20" s="201">
        <f t="shared" si="0"/>
        <v>1</v>
      </c>
      <c r="K20" s="23">
        <f t="shared" si="3"/>
        <v>1835.35</v>
      </c>
      <c r="L20" s="23">
        <f t="shared" si="4"/>
        <v>1835.35</v>
      </c>
      <c r="M20" s="22" t="s">
        <v>113</v>
      </c>
      <c r="N20" s="26">
        <v>0.45</v>
      </c>
      <c r="O20" s="68"/>
      <c r="P20" s="3"/>
      <c r="Q20" s="27"/>
      <c r="R20" s="28">
        <f t="shared" ref="R20:R48" si="9">ROUND(IF($R$17=$Q$17,Q20,IF($R$17="USD $",Q20*$D$15,Q20*$E$15))*E20,2)</f>
        <v>0</v>
      </c>
      <c r="S20" s="28">
        <f t="shared" si="5"/>
        <v>1835.35</v>
      </c>
      <c r="T20" s="28">
        <f t="shared" si="6"/>
        <v>1835.35</v>
      </c>
      <c r="U20" s="43">
        <f t="shared" si="7"/>
        <v>0</v>
      </c>
      <c r="V20" s="43">
        <f t="shared" si="8"/>
        <v>1</v>
      </c>
      <c r="W20" s="41"/>
      <c r="X20" s="67"/>
      <c r="Y20" s="173" t="s">
        <v>119</v>
      </c>
      <c r="Z20" s="173">
        <v>750</v>
      </c>
      <c r="AA20" s="173"/>
      <c r="AB20" s="173"/>
    </row>
    <row r="21" spans="1:28">
      <c r="A21" s="167"/>
      <c r="B21" s="270" t="s">
        <v>920</v>
      </c>
      <c r="C21" s="275" t="s">
        <v>921</v>
      </c>
      <c r="D21" s="249">
        <v>6000</v>
      </c>
      <c r="E21" s="277">
        <v>6</v>
      </c>
      <c r="F21" s="281">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70" t="s">
        <v>922</v>
      </c>
      <c r="C22" s="275" t="s">
        <v>284</v>
      </c>
      <c r="D22" s="250">
        <v>10000</v>
      </c>
      <c r="E22" s="277">
        <v>1</v>
      </c>
      <c r="F22" s="281">
        <v>2950</v>
      </c>
      <c r="G22" s="23">
        <f t="shared" si="1"/>
        <v>4189</v>
      </c>
      <c r="H22" s="24">
        <f t="shared" si="2"/>
        <v>4189</v>
      </c>
      <c r="I22" s="56"/>
      <c r="J22" s="201">
        <f t="shared" si="0"/>
        <v>1</v>
      </c>
      <c r="K22" s="23">
        <f t="shared" si="3"/>
        <v>2303.9499999999998</v>
      </c>
      <c r="L22" s="23">
        <f t="shared" si="4"/>
        <v>2303.9499999999998</v>
      </c>
      <c r="M22" s="22" t="s">
        <v>113</v>
      </c>
      <c r="N22" s="26">
        <v>0.45</v>
      </c>
      <c r="O22" s="68"/>
      <c r="P22" s="3"/>
      <c r="Q22" s="27"/>
      <c r="R22" s="28">
        <f t="shared" si="9"/>
        <v>0</v>
      </c>
      <c r="S22" s="28">
        <f t="shared" si="5"/>
        <v>2303.9499999999998</v>
      </c>
      <c r="T22" s="28">
        <f t="shared" si="6"/>
        <v>2303.9499999999998</v>
      </c>
      <c r="U22" s="43">
        <f t="shared" si="7"/>
        <v>0</v>
      </c>
      <c r="V22" s="43">
        <f t="shared" si="8"/>
        <v>1</v>
      </c>
      <c r="W22" s="41"/>
      <c r="X22" s="67"/>
      <c r="Y22" s="173" t="s">
        <v>46</v>
      </c>
      <c r="Z22" s="173">
        <v>1200</v>
      </c>
      <c r="AA22" s="173"/>
      <c r="AB22" s="173"/>
    </row>
    <row r="23" spans="1:28">
      <c r="A23" s="167"/>
      <c r="B23" s="1">
        <v>3946039</v>
      </c>
      <c r="C23" s="275" t="s">
        <v>286</v>
      </c>
      <c r="D23" s="249">
        <v>10000</v>
      </c>
      <c r="E23" s="277">
        <v>1</v>
      </c>
      <c r="F23" s="279">
        <v>1120</v>
      </c>
      <c r="G23" s="52">
        <f t="shared" si="1"/>
        <v>1590.4</v>
      </c>
      <c r="H23" s="53">
        <f t="shared" si="2"/>
        <v>1590.4</v>
      </c>
      <c r="I23" s="56"/>
      <c r="J23" s="200">
        <f t="shared" si="0"/>
        <v>1</v>
      </c>
      <c r="K23" s="52">
        <f t="shared" si="3"/>
        <v>874.72</v>
      </c>
      <c r="L23" s="52">
        <f t="shared" si="4"/>
        <v>874.72</v>
      </c>
      <c r="M23" s="252" t="s">
        <v>113</v>
      </c>
      <c r="N23" s="30">
        <v>0.45</v>
      </c>
      <c r="O23" s="68"/>
      <c r="P23" s="1"/>
      <c r="Q23" s="29"/>
      <c r="R23" s="54">
        <f t="shared" si="9"/>
        <v>0</v>
      </c>
      <c r="S23" s="77">
        <f t="shared" si="5"/>
        <v>874.72</v>
      </c>
      <c r="T23" s="77">
        <f t="shared" si="6"/>
        <v>874.72</v>
      </c>
      <c r="U23" s="55">
        <f t="shared" si="7"/>
        <v>0</v>
      </c>
      <c r="V23" s="55">
        <f t="shared" si="8"/>
        <v>1</v>
      </c>
      <c r="W23" s="42"/>
      <c r="X23" s="67"/>
      <c r="Y23" s="173" t="s">
        <v>127</v>
      </c>
      <c r="Z23" s="173">
        <v>2000</v>
      </c>
      <c r="AA23" s="173"/>
      <c r="AB23" s="173"/>
    </row>
    <row r="24" spans="1:28">
      <c r="A24" s="167"/>
      <c r="B24" s="2" t="s">
        <v>923</v>
      </c>
      <c r="C24" s="275" t="s">
        <v>288</v>
      </c>
      <c r="D24" s="250">
        <v>250</v>
      </c>
      <c r="E24" s="277">
        <v>1</v>
      </c>
      <c r="F24" s="279">
        <v>49</v>
      </c>
      <c r="G24" s="23">
        <f t="shared" si="1"/>
        <v>69.58</v>
      </c>
      <c r="H24" s="24">
        <f t="shared" si="2"/>
        <v>69.58</v>
      </c>
      <c r="I24" s="56"/>
      <c r="J24" s="201">
        <f t="shared" si="0"/>
        <v>1</v>
      </c>
      <c r="K24" s="23">
        <f t="shared" si="3"/>
        <v>38.270000000000003</v>
      </c>
      <c r="L24" s="23">
        <f t="shared" si="4"/>
        <v>38.270000000000003</v>
      </c>
      <c r="M24" s="22" t="s">
        <v>113</v>
      </c>
      <c r="N24" s="26">
        <v>0.45</v>
      </c>
      <c r="O24" s="68"/>
      <c r="P24" s="3"/>
      <c r="Q24" s="27"/>
      <c r="R24" s="28">
        <f t="shared" si="9"/>
        <v>0</v>
      </c>
      <c r="S24" s="28">
        <f t="shared" si="5"/>
        <v>38.270000000000003</v>
      </c>
      <c r="T24" s="28">
        <f t="shared" si="6"/>
        <v>38.270000000000003</v>
      </c>
      <c r="U24" s="43">
        <f t="shared" si="7"/>
        <v>0</v>
      </c>
      <c r="V24" s="43">
        <f t="shared" si="8"/>
        <v>1</v>
      </c>
      <c r="W24" s="41"/>
      <c r="X24" s="67"/>
      <c r="Y24" s="173" t="s">
        <v>130</v>
      </c>
      <c r="Z24" s="173">
        <v>4000</v>
      </c>
      <c r="AA24" s="173"/>
      <c r="AB24" s="173"/>
    </row>
    <row r="25" spans="1:28">
      <c r="A25" s="167"/>
      <c r="B25" s="270" t="s">
        <v>924</v>
      </c>
      <c r="C25" s="275" t="s">
        <v>925</v>
      </c>
      <c r="D25" s="249">
        <v>250</v>
      </c>
      <c r="E25" s="277">
        <v>1</v>
      </c>
      <c r="F25" s="279">
        <v>158</v>
      </c>
      <c r="G25" s="52">
        <f t="shared" si="1"/>
        <v>224.36</v>
      </c>
      <c r="H25" s="53">
        <f t="shared" si="2"/>
        <v>224.36</v>
      </c>
      <c r="I25" s="56"/>
      <c r="J25" s="200">
        <f t="shared" si="0"/>
        <v>1</v>
      </c>
      <c r="K25" s="52">
        <f t="shared" si="3"/>
        <v>123.4</v>
      </c>
      <c r="L25" s="52">
        <f t="shared" si="4"/>
        <v>123.4</v>
      </c>
      <c r="M25" s="252" t="s">
        <v>113</v>
      </c>
      <c r="N25" s="30">
        <v>0.45</v>
      </c>
      <c r="O25" s="68"/>
      <c r="P25" s="1"/>
      <c r="Q25" s="29"/>
      <c r="R25" s="54">
        <f t="shared" si="9"/>
        <v>0</v>
      </c>
      <c r="S25" s="77">
        <f t="shared" si="5"/>
        <v>123.4</v>
      </c>
      <c r="T25" s="77">
        <f t="shared" si="6"/>
        <v>123.4</v>
      </c>
      <c r="U25" s="55">
        <f t="shared" si="7"/>
        <v>0</v>
      </c>
      <c r="V25" s="55">
        <f t="shared" si="8"/>
        <v>1</v>
      </c>
      <c r="W25" s="42"/>
      <c r="X25" s="67"/>
      <c r="Y25" s="173" t="s">
        <v>133</v>
      </c>
      <c r="Z25" s="173">
        <v>6000</v>
      </c>
      <c r="AA25" s="173"/>
      <c r="AB25" s="173"/>
    </row>
    <row r="26" spans="1:28">
      <c r="A26" s="167"/>
      <c r="B26" s="270" t="s">
        <v>926</v>
      </c>
      <c r="C26" s="275" t="s">
        <v>927</v>
      </c>
      <c r="D26" s="250">
        <v>250</v>
      </c>
      <c r="E26" s="277">
        <v>1</v>
      </c>
      <c r="F26" s="279">
        <v>43</v>
      </c>
      <c r="G26" s="23">
        <f t="shared" si="1"/>
        <v>61.06</v>
      </c>
      <c r="H26" s="24">
        <f t="shared" si="2"/>
        <v>61.06</v>
      </c>
      <c r="I26" s="56"/>
      <c r="J26" s="201">
        <f t="shared" si="0"/>
        <v>1</v>
      </c>
      <c r="K26" s="23">
        <f t="shared" si="3"/>
        <v>33.58</v>
      </c>
      <c r="L26" s="23">
        <f t="shared" si="4"/>
        <v>33.58</v>
      </c>
      <c r="M26" s="22" t="s">
        <v>113</v>
      </c>
      <c r="N26" s="26">
        <v>0.45</v>
      </c>
      <c r="O26" s="68"/>
      <c r="P26" s="3"/>
      <c r="Q26" s="27"/>
      <c r="R26" s="28">
        <f t="shared" si="9"/>
        <v>0</v>
      </c>
      <c r="S26" s="28">
        <f t="shared" si="5"/>
        <v>33.58</v>
      </c>
      <c r="T26" s="28">
        <f t="shared" si="6"/>
        <v>33.58</v>
      </c>
      <c r="U26" s="43">
        <f t="shared" si="7"/>
        <v>0</v>
      </c>
      <c r="V26" s="43">
        <f t="shared" si="8"/>
        <v>1</v>
      </c>
      <c r="W26" s="41"/>
      <c r="X26" s="67"/>
      <c r="Y26" s="173" t="s">
        <v>134</v>
      </c>
      <c r="Z26" s="173">
        <v>8000</v>
      </c>
      <c r="AA26" s="173"/>
      <c r="AB26" s="173"/>
    </row>
    <row r="27" spans="1:28">
      <c r="A27" s="167"/>
      <c r="B27" s="269" t="s">
        <v>928</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6700</v>
      </c>
      <c r="G33" s="52">
        <f t="shared" si="1"/>
        <v>9514</v>
      </c>
      <c r="H33" s="53">
        <f t="shared" si="2"/>
        <v>9514</v>
      </c>
      <c r="I33" s="56"/>
      <c r="J33" s="200">
        <f t="shared" si="0"/>
        <v>1</v>
      </c>
      <c r="K33" s="52">
        <f t="shared" si="3"/>
        <v>5232.7</v>
      </c>
      <c r="L33" s="52">
        <f t="shared" si="4"/>
        <v>5232.7</v>
      </c>
      <c r="M33" s="252" t="s">
        <v>113</v>
      </c>
      <c r="N33" s="30">
        <v>0.45</v>
      </c>
      <c r="O33" s="68"/>
      <c r="P33" s="1"/>
      <c r="Q33" s="29"/>
      <c r="R33" s="54">
        <f t="shared" si="9"/>
        <v>0</v>
      </c>
      <c r="S33" s="77">
        <f t="shared" si="5"/>
        <v>5232.7</v>
      </c>
      <c r="T33" s="77">
        <f t="shared" si="6"/>
        <v>5232.7</v>
      </c>
      <c r="U33" s="55">
        <f t="shared" si="7"/>
        <v>0</v>
      </c>
      <c r="V33" s="55">
        <f t="shared" si="8"/>
        <v>1</v>
      </c>
      <c r="W33" s="42"/>
      <c r="X33" s="67"/>
      <c r="Y33" s="173"/>
      <c r="Z33" s="173"/>
      <c r="AA33" s="173"/>
      <c r="AB33" s="173"/>
    </row>
    <row r="34" spans="1:28">
      <c r="A34" s="167"/>
      <c r="B34" s="2" t="s">
        <v>939</v>
      </c>
      <c r="C34" s="275" t="s">
        <v>940</v>
      </c>
      <c r="D34" s="250">
        <v>10000</v>
      </c>
      <c r="E34" s="165">
        <v>1</v>
      </c>
      <c r="F34" s="22">
        <v>7200</v>
      </c>
      <c r="G34" s="23">
        <f t="shared" si="1"/>
        <v>10224</v>
      </c>
      <c r="H34" s="24">
        <f t="shared" si="2"/>
        <v>10224</v>
      </c>
      <c r="I34" s="56"/>
      <c r="J34" s="201">
        <f t="shared" si="0"/>
        <v>1</v>
      </c>
      <c r="K34" s="23">
        <f t="shared" si="3"/>
        <v>5623.2</v>
      </c>
      <c r="L34" s="23">
        <f t="shared" si="4"/>
        <v>5623.2</v>
      </c>
      <c r="M34" s="22" t="s">
        <v>113</v>
      </c>
      <c r="N34" s="26">
        <v>0.45</v>
      </c>
      <c r="O34" s="68"/>
      <c r="P34" s="3"/>
      <c r="Q34" s="27"/>
      <c r="R34" s="28">
        <f t="shared" si="9"/>
        <v>0</v>
      </c>
      <c r="S34" s="28">
        <f t="shared" si="5"/>
        <v>5623.2</v>
      </c>
      <c r="T34" s="28">
        <f t="shared" si="6"/>
        <v>5623.2</v>
      </c>
      <c r="U34" s="43">
        <f t="shared" si="7"/>
        <v>0</v>
      </c>
      <c r="V34" s="43">
        <f t="shared" si="8"/>
        <v>1</v>
      </c>
      <c r="W34" s="41"/>
      <c r="X34" s="67"/>
      <c r="Y34" s="173"/>
      <c r="Z34" s="173"/>
      <c r="AA34" s="173"/>
      <c r="AB34" s="173"/>
    </row>
    <row r="35" spans="1:28">
      <c r="A35" s="167"/>
      <c r="B35" s="1" t="s">
        <v>941</v>
      </c>
      <c r="C35" s="275" t="s">
        <v>942</v>
      </c>
      <c r="D35" s="249">
        <v>10000</v>
      </c>
      <c r="E35" s="166">
        <v>1</v>
      </c>
      <c r="F35" s="29">
        <v>9000</v>
      </c>
      <c r="G35" s="52">
        <f t="shared" si="1"/>
        <v>12780</v>
      </c>
      <c r="H35" s="53">
        <f t="shared" si="2"/>
        <v>12780</v>
      </c>
      <c r="I35" s="56"/>
      <c r="J35" s="200">
        <f t="shared" si="0"/>
        <v>1</v>
      </c>
      <c r="K35" s="52">
        <f t="shared" si="3"/>
        <v>7029</v>
      </c>
      <c r="L35" s="52">
        <f t="shared" si="4"/>
        <v>7029</v>
      </c>
      <c r="M35" s="252" t="s">
        <v>113</v>
      </c>
      <c r="N35" s="30">
        <v>0.45</v>
      </c>
      <c r="O35" s="68"/>
      <c r="P35" s="1"/>
      <c r="Q35" s="29"/>
      <c r="R35" s="54">
        <f t="shared" si="9"/>
        <v>0</v>
      </c>
      <c r="S35" s="77">
        <f t="shared" si="5"/>
        <v>7029</v>
      </c>
      <c r="T35" s="77">
        <f t="shared" si="6"/>
        <v>7029</v>
      </c>
      <c r="U35" s="55">
        <f t="shared" si="7"/>
        <v>0</v>
      </c>
      <c r="V35" s="55">
        <f t="shared" si="8"/>
        <v>1</v>
      </c>
      <c r="W35" s="42"/>
      <c r="X35" s="67"/>
      <c r="Y35" s="173"/>
      <c r="Z35" s="173"/>
      <c r="AA35" s="173"/>
      <c r="AB35" s="173"/>
    </row>
    <row r="36" spans="1:28">
      <c r="A36" s="167"/>
      <c r="B36" s="2" t="s">
        <v>943</v>
      </c>
      <c r="C36" s="275" t="s">
        <v>296</v>
      </c>
      <c r="D36" s="250">
        <v>500</v>
      </c>
      <c r="E36" s="165">
        <v>4</v>
      </c>
      <c r="F36" s="22">
        <v>2300</v>
      </c>
      <c r="G36" s="23">
        <f t="shared" si="1"/>
        <v>3266</v>
      </c>
      <c r="H36" s="24">
        <f t="shared" si="2"/>
        <v>13064</v>
      </c>
      <c r="I36" s="56"/>
      <c r="J36" s="201">
        <f t="shared" si="0"/>
        <v>4</v>
      </c>
      <c r="K36" s="23">
        <f t="shared" si="3"/>
        <v>1796.3</v>
      </c>
      <c r="L36" s="23">
        <f t="shared" si="4"/>
        <v>7185.2</v>
      </c>
      <c r="M36" s="22" t="s">
        <v>113</v>
      </c>
      <c r="N36" s="26">
        <v>0.45</v>
      </c>
      <c r="O36" s="68"/>
      <c r="P36" s="3"/>
      <c r="Q36" s="27"/>
      <c r="R36" s="28">
        <f t="shared" si="9"/>
        <v>0</v>
      </c>
      <c r="S36" s="28">
        <f t="shared" si="5"/>
        <v>1796.3</v>
      </c>
      <c r="T36" s="28">
        <f t="shared" si="6"/>
        <v>7185.2</v>
      </c>
      <c r="U36" s="43">
        <f t="shared" si="7"/>
        <v>0</v>
      </c>
      <c r="V36" s="43">
        <f t="shared" si="8"/>
        <v>1</v>
      </c>
      <c r="W36" s="41"/>
      <c r="X36" s="67"/>
      <c r="Y36" s="173"/>
      <c r="Z36" s="173"/>
      <c r="AA36" s="173"/>
      <c r="AB36" s="173"/>
    </row>
    <row r="37" spans="1:28">
      <c r="A37" s="167"/>
      <c r="B37" s="1" t="s">
        <v>944</v>
      </c>
      <c r="C37" s="413" t="s">
        <v>945</v>
      </c>
      <c r="D37" s="249">
        <v>4000</v>
      </c>
      <c r="E37" s="166">
        <v>2</v>
      </c>
      <c r="F37" s="29">
        <v>420</v>
      </c>
      <c r="G37" s="52">
        <f t="shared" si="1"/>
        <v>596.4</v>
      </c>
      <c r="H37" s="53">
        <f t="shared" si="2"/>
        <v>1192.8</v>
      </c>
      <c r="I37" s="56"/>
      <c r="J37" s="200">
        <f t="shared" si="0"/>
        <v>2</v>
      </c>
      <c r="K37" s="52">
        <f t="shared" si="3"/>
        <v>328.02</v>
      </c>
      <c r="L37" s="52">
        <f t="shared" si="4"/>
        <v>656.04</v>
      </c>
      <c r="M37" s="252" t="s">
        <v>113</v>
      </c>
      <c r="N37" s="30">
        <v>0.45</v>
      </c>
      <c r="O37" s="68"/>
      <c r="P37" s="1"/>
      <c r="Q37" s="29"/>
      <c r="R37" s="54">
        <f t="shared" si="9"/>
        <v>0</v>
      </c>
      <c r="S37" s="77">
        <f t="shared" si="5"/>
        <v>328.02</v>
      </c>
      <c r="T37" s="77">
        <f t="shared" si="6"/>
        <v>656.04</v>
      </c>
      <c r="U37" s="55">
        <f t="shared" si="7"/>
        <v>0</v>
      </c>
      <c r="V37" s="55">
        <f t="shared" si="8"/>
        <v>1</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43358</v>
      </c>
      <c r="G49" s="191">
        <f>SUM(G18:G48)</f>
        <v>61568.360000000008</v>
      </c>
      <c r="H49" s="192">
        <f>SUM(H18:H48)</f>
        <v>96670.76</v>
      </c>
      <c r="I49" s="193"/>
      <c r="J49" s="194">
        <f>SUM(J18:J48)</f>
        <v>29</v>
      </c>
      <c r="K49" s="191">
        <f>SUM(K18:K48)</f>
        <v>33862.619999999995</v>
      </c>
      <c r="L49" s="192">
        <f>SUM(L18:L48)</f>
        <v>53168.94</v>
      </c>
      <c r="M49" s="192"/>
      <c r="N49" s="192"/>
      <c r="O49" s="195"/>
      <c r="P49" s="188"/>
      <c r="Q49" s="191">
        <f>SUM(Q18:Q48)</f>
        <v>0</v>
      </c>
      <c r="R49" s="191">
        <f>SUM(R18:R48)</f>
        <v>0</v>
      </c>
      <c r="S49" s="192">
        <f>SUM(S18:S48)</f>
        <v>33862.619999999995</v>
      </c>
      <c r="T49" s="192">
        <f>SUM(T18:T48)</f>
        <v>53168.94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96" priority="3" stopIfTrue="1">
      <formula>$U$9&gt;100%</formula>
    </cfRule>
    <cfRule type="expression" dxfId="195" priority="4">
      <formula>$U$9&lt;50%</formula>
    </cfRule>
  </conditionalFormatting>
  <conditionalFormatting sqref="V9:V10">
    <cfRule type="expression" dxfId="194" priority="1">
      <formula>$V$9&lt;50%</formula>
    </cfRule>
    <cfRule type="expression" dxfId="193" priority="2">
      <formula>$V$9&gt;50%</formula>
    </cfRule>
  </conditionalFormatting>
  <dataValidations count="5">
    <dataValidation type="list" allowBlank="1" showInputMessage="1" showErrorMessage="1" sqref="F17 K17 Q17 Q14" xr:uid="{F537A0FC-BA51-4F3A-90AB-E298A6B81ABC}">
      <formula1>$Y$11:$Y$12</formula1>
    </dataValidation>
    <dataValidation type="list" allowBlank="1" showInputMessage="1" showErrorMessage="1" sqref="H13" xr:uid="{AE6D28BD-DC88-4B1E-BB8A-D18A02E395D9}">
      <formula1>$Y$13:$Y$14</formula1>
    </dataValidation>
    <dataValidation type="list" allowBlank="1" showInputMessage="1" showErrorMessage="1" sqref="I13" xr:uid="{696A167A-30AE-47DF-9A03-62454476F5BD}">
      <formula1>$K$9:$K$9</formula1>
    </dataValidation>
    <dataValidation type="list" showInputMessage="1" showErrorMessage="1" sqref="D18:D48" xr:uid="{22DA8664-5D2A-4EAC-A5EB-02DE369E800B}">
      <formula1>$Z$18:$Z$29</formula1>
    </dataValidation>
    <dataValidation type="list" allowBlank="1" showInputMessage="1" showErrorMessage="1" sqref="M18:M48" xr:uid="{C5FA0F95-325E-4BEF-897D-67D81F1F327B}">
      <formula1>$Y$31:$Y$32</formula1>
    </dataValidation>
  </dataValidations>
  <printOptions verticalCentered="1"/>
  <pageMargins left="0.2" right="0.2" top="0.25" bottom="0.25" header="0.05" footer="0.05"/>
  <pageSetup scale="39" orientation="landscape"/>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60F9F-F06F-4672-80B1-112286A2084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946</v>
      </c>
      <c r="G2" s="545"/>
      <c r="H2" s="541" t="s">
        <v>36</v>
      </c>
      <c r="I2" s="542"/>
      <c r="J2" s="543"/>
      <c r="K2" s="48"/>
      <c r="L2" s="526" t="s">
        <v>37</v>
      </c>
      <c r="M2" s="527"/>
      <c r="N2" s="528"/>
      <c r="O2" s="240"/>
      <c r="P2" s="439">
        <f>H49</f>
        <v>96670.76</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53168.94</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43501.819999999992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916</v>
      </c>
      <c r="G5" s="539"/>
      <c r="H5" s="535" t="s">
        <v>52</v>
      </c>
      <c r="I5" s="536"/>
      <c r="J5" s="537"/>
      <c r="K5" s="46"/>
      <c r="L5" s="532" t="s">
        <v>53</v>
      </c>
      <c r="M5" s="533"/>
      <c r="N5" s="534"/>
      <c r="O5" s="240"/>
      <c r="P5" s="518">
        <f>IFERROR((P2-P3)/P2,"")</f>
        <v>0.44999977242342976</v>
      </c>
      <c r="Q5" s="518"/>
      <c r="R5" s="519"/>
      <c r="S5" s="452" t="s">
        <v>54</v>
      </c>
      <c r="T5" s="454"/>
      <c r="U5" s="511"/>
      <c r="V5" s="512"/>
      <c r="W5" s="31"/>
      <c r="X5" s="167"/>
      <c r="Y5" s="175"/>
      <c r="Z5" s="173"/>
      <c r="AA5" s="173"/>
      <c r="AB5" s="173"/>
    </row>
    <row r="6" spans="1:28" ht="15" customHeight="1">
      <c r="A6" s="167"/>
      <c r="B6" s="230" t="s">
        <v>55</v>
      </c>
      <c r="C6" s="44"/>
      <c r="D6" s="535" t="s">
        <v>56</v>
      </c>
      <c r="E6" s="537"/>
      <c r="F6" s="707" t="s">
        <v>947</v>
      </c>
      <c r="G6" s="539"/>
      <c r="H6" s="535" t="s">
        <v>58</v>
      </c>
      <c r="I6" s="536"/>
      <c r="J6" s="537"/>
      <c r="K6" s="46"/>
      <c r="L6" s="513" t="s">
        <v>59</v>
      </c>
      <c r="M6" s="514"/>
      <c r="N6" s="515"/>
      <c r="O6" s="240"/>
      <c r="P6" s="516">
        <f>T49</f>
        <v>53168.94</v>
      </c>
      <c r="Q6" s="516"/>
      <c r="R6" s="517"/>
      <c r="S6" s="452" t="s">
        <v>60</v>
      </c>
      <c r="T6" s="454"/>
      <c r="U6" s="511"/>
      <c r="V6" s="512"/>
      <c r="W6" s="32"/>
      <c r="X6" s="64"/>
      <c r="Y6" s="65"/>
      <c r="Z6" s="173"/>
      <c r="AA6" s="173"/>
      <c r="AB6" s="173"/>
    </row>
    <row r="7" spans="1:28" ht="15" customHeight="1">
      <c r="A7" s="167"/>
      <c r="B7" s="230" t="s">
        <v>61</v>
      </c>
      <c r="C7" s="45"/>
      <c r="D7" s="535" t="s">
        <v>62</v>
      </c>
      <c r="E7" s="537"/>
      <c r="F7" s="710">
        <v>82098517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1217</v>
      </c>
      <c r="G9" s="539"/>
      <c r="H9" s="223"/>
      <c r="I9" s="224"/>
      <c r="J9" s="224"/>
      <c r="K9" s="57"/>
      <c r="L9" s="458" t="s">
        <v>75</v>
      </c>
      <c r="M9" s="459"/>
      <c r="N9" s="460"/>
      <c r="O9" s="240"/>
      <c r="P9" s="524">
        <f>V14</f>
        <v>0</v>
      </c>
      <c r="Q9" s="524"/>
      <c r="R9" s="525"/>
      <c r="S9" s="463">
        <f>P7+P8+P9</f>
        <v>0</v>
      </c>
      <c r="T9" s="463">
        <f>P3-S9</f>
        <v>53168.94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5633409</v>
      </c>
      <c r="C18" s="274" t="s">
        <v>277</v>
      </c>
      <c r="D18" s="248">
        <v>8000</v>
      </c>
      <c r="E18" s="276">
        <v>1</v>
      </c>
      <c r="F18" s="278">
        <v>4850</v>
      </c>
      <c r="G18" s="23">
        <f>ROUND(IF($F$17="USD $", F18*$E$15,F18*$D$15),2)</f>
        <v>6887</v>
      </c>
      <c r="H18" s="24">
        <f>ROUND(IF($H$17=$G$17,E18*G18,E18*F18),2)</f>
        <v>6887</v>
      </c>
      <c r="I18" s="25"/>
      <c r="J18" s="201">
        <f t="shared" ref="J18:J48" si="0">E18</f>
        <v>1</v>
      </c>
      <c r="K18" s="23">
        <f>IFERROR(IF(M18="OEM DISC %",ROUND(IF($K$17=$F$17,F18*(1-N18),G18*(1-N18)),2),IF(M18="MARKUP %",ROUND(R18/J18*(1+N18),2))),0)</f>
        <v>3787.85</v>
      </c>
      <c r="L18" s="23">
        <f>ROUND((J18*K18),2)</f>
        <v>3787.85</v>
      </c>
      <c r="M18" s="22" t="s">
        <v>113</v>
      </c>
      <c r="N18" s="50">
        <v>0.45</v>
      </c>
      <c r="O18" s="68"/>
      <c r="P18" s="2"/>
      <c r="Q18" s="27"/>
      <c r="R18" s="28">
        <f>ROUND(IF($R$17=$Q$17,Q18,IF($R$17="USD $",Q18*$D$15,Q18*$E$15))*E18,2)</f>
        <v>0</v>
      </c>
      <c r="S18" s="28">
        <f>IFERROR(ROUND(T18/E18,2),0)</f>
        <v>3787.85</v>
      </c>
      <c r="T18" s="28">
        <f>ROUND(L18-R18,2)</f>
        <v>3787.85</v>
      </c>
      <c r="U18" s="43">
        <f>IFERROR(((K18-(R18/J18))/(R18/J18)),0)</f>
        <v>0</v>
      </c>
      <c r="V18" s="43">
        <f>IFERROR(((K18-(R18/J18))/K18),0)</f>
        <v>1</v>
      </c>
      <c r="W18" s="41"/>
      <c r="X18" s="67"/>
      <c r="Y18" s="173"/>
      <c r="Z18" s="173">
        <v>250</v>
      </c>
      <c r="AA18" s="183"/>
      <c r="AB18" s="184"/>
    </row>
    <row r="19" spans="1:28">
      <c r="A19" s="167"/>
      <c r="B19" s="1" t="s">
        <v>918</v>
      </c>
      <c r="C19" s="275" t="s">
        <v>809</v>
      </c>
      <c r="D19" s="249">
        <v>6000</v>
      </c>
      <c r="E19" s="277">
        <v>1</v>
      </c>
      <c r="F19" s="279">
        <v>1980</v>
      </c>
      <c r="G19" s="52">
        <f t="shared" ref="G19:G48" si="1">ROUND(IF($F$17="USD $", F19*$E$15,F19*$D$15),2)</f>
        <v>2811.6</v>
      </c>
      <c r="H19" s="53">
        <f t="shared" ref="H19:H48" si="2">ROUND(IF($H$17=$G$17,E19*G19,E19*F19),2)</f>
        <v>2811.6</v>
      </c>
      <c r="I19" s="56"/>
      <c r="J19" s="200">
        <f t="shared" si="0"/>
        <v>1</v>
      </c>
      <c r="K19" s="52">
        <f t="shared" ref="K19:K48" si="3">IFERROR(IF(M19="OEM DISC %",ROUND(IF($K$17=$F$17,F19*(1-N19),G19*(1-N19)),2),IF(M19="MARKUP %",ROUND(R19/J19*(1+N19),2))),0)</f>
        <v>1546.38</v>
      </c>
      <c r="L19" s="52">
        <f t="shared" ref="L19:L48" si="4">ROUND((J19*K19),2)</f>
        <v>1546.38</v>
      </c>
      <c r="M19" s="252" t="s">
        <v>113</v>
      </c>
      <c r="N19" s="30">
        <v>0.45</v>
      </c>
      <c r="O19" s="68"/>
      <c r="P19" s="1"/>
      <c r="Q19" s="29"/>
      <c r="R19" s="54">
        <f>ROUND(IF($R$17=$Q$17,Q19,IF($R$17="USD $",Q19*$D$15,Q19*$E$15))*E19,2)</f>
        <v>0</v>
      </c>
      <c r="S19" s="77">
        <f t="shared" ref="S19:S48" si="5">IFERROR(ROUND(T19/E19,2),0)</f>
        <v>1546.38</v>
      </c>
      <c r="T19" s="77">
        <f t="shared" ref="T19:T48" si="6">ROUND(L19-R19,2)</f>
        <v>1546.38</v>
      </c>
      <c r="U19" s="55">
        <f t="shared" ref="U19:U48" si="7">IFERROR(((K19-(R19/J19))/(R19/J19)),0)</f>
        <v>0</v>
      </c>
      <c r="V19" s="55">
        <f t="shared" ref="V19:V48" si="8">IFERROR(((K19-(R19/J19))/K19),0)</f>
        <v>1</v>
      </c>
      <c r="W19" s="42"/>
      <c r="X19" s="67"/>
      <c r="Y19" s="173" t="s">
        <v>116</v>
      </c>
      <c r="Z19" s="173">
        <v>500</v>
      </c>
      <c r="AA19" s="173"/>
      <c r="AB19" s="173"/>
    </row>
    <row r="20" spans="1:28">
      <c r="A20" s="167"/>
      <c r="B20" s="270" t="s">
        <v>919</v>
      </c>
      <c r="C20" s="275" t="s">
        <v>280</v>
      </c>
      <c r="D20" s="250">
        <v>10000</v>
      </c>
      <c r="E20" s="277">
        <v>1</v>
      </c>
      <c r="F20" s="281">
        <v>2350</v>
      </c>
      <c r="G20" s="23">
        <f t="shared" si="1"/>
        <v>3337</v>
      </c>
      <c r="H20" s="24">
        <f t="shared" si="2"/>
        <v>3337</v>
      </c>
      <c r="I20" s="56"/>
      <c r="J20" s="201">
        <f t="shared" si="0"/>
        <v>1</v>
      </c>
      <c r="K20" s="23">
        <f t="shared" si="3"/>
        <v>1835.35</v>
      </c>
      <c r="L20" s="23">
        <f t="shared" si="4"/>
        <v>1835.35</v>
      </c>
      <c r="M20" s="22" t="s">
        <v>113</v>
      </c>
      <c r="N20" s="26">
        <v>0.45</v>
      </c>
      <c r="O20" s="68"/>
      <c r="P20" s="3"/>
      <c r="Q20" s="27"/>
      <c r="R20" s="28">
        <f t="shared" ref="R20:R48" si="9">ROUND(IF($R$17=$Q$17,Q20,IF($R$17="USD $",Q20*$D$15,Q20*$E$15))*E20,2)</f>
        <v>0</v>
      </c>
      <c r="S20" s="28">
        <f t="shared" si="5"/>
        <v>1835.35</v>
      </c>
      <c r="T20" s="28">
        <f t="shared" si="6"/>
        <v>1835.35</v>
      </c>
      <c r="U20" s="43">
        <f t="shared" si="7"/>
        <v>0</v>
      </c>
      <c r="V20" s="43">
        <f t="shared" si="8"/>
        <v>1</v>
      </c>
      <c r="W20" s="41"/>
      <c r="X20" s="67"/>
      <c r="Y20" s="173" t="s">
        <v>119</v>
      </c>
      <c r="Z20" s="173">
        <v>750</v>
      </c>
      <c r="AA20" s="173"/>
      <c r="AB20" s="173"/>
    </row>
    <row r="21" spans="1:28">
      <c r="A21" s="167"/>
      <c r="B21" s="270" t="s">
        <v>920</v>
      </c>
      <c r="C21" s="275" t="s">
        <v>921</v>
      </c>
      <c r="D21" s="249">
        <v>6000</v>
      </c>
      <c r="E21" s="277">
        <v>6</v>
      </c>
      <c r="F21" s="281">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70" t="s">
        <v>922</v>
      </c>
      <c r="C22" s="275" t="s">
        <v>284</v>
      </c>
      <c r="D22" s="250">
        <v>10000</v>
      </c>
      <c r="E22" s="277">
        <v>1</v>
      </c>
      <c r="F22" s="281">
        <v>2950</v>
      </c>
      <c r="G22" s="23">
        <f t="shared" si="1"/>
        <v>4189</v>
      </c>
      <c r="H22" s="24">
        <f t="shared" si="2"/>
        <v>4189</v>
      </c>
      <c r="I22" s="56"/>
      <c r="J22" s="201">
        <f t="shared" si="0"/>
        <v>1</v>
      </c>
      <c r="K22" s="23">
        <f t="shared" si="3"/>
        <v>2303.9499999999998</v>
      </c>
      <c r="L22" s="23">
        <f t="shared" si="4"/>
        <v>2303.9499999999998</v>
      </c>
      <c r="M22" s="22" t="s">
        <v>113</v>
      </c>
      <c r="N22" s="26">
        <v>0.45</v>
      </c>
      <c r="O22" s="68"/>
      <c r="P22" s="3"/>
      <c r="Q22" s="27"/>
      <c r="R22" s="28">
        <f t="shared" si="9"/>
        <v>0</v>
      </c>
      <c r="S22" s="28">
        <f t="shared" si="5"/>
        <v>2303.9499999999998</v>
      </c>
      <c r="T22" s="28">
        <f t="shared" si="6"/>
        <v>2303.9499999999998</v>
      </c>
      <c r="U22" s="43">
        <f t="shared" si="7"/>
        <v>0</v>
      </c>
      <c r="V22" s="43">
        <f t="shared" si="8"/>
        <v>1</v>
      </c>
      <c r="W22" s="41"/>
      <c r="X22" s="67"/>
      <c r="Y22" s="173" t="s">
        <v>46</v>
      </c>
      <c r="Z22" s="173">
        <v>1200</v>
      </c>
      <c r="AA22" s="173"/>
      <c r="AB22" s="173"/>
    </row>
    <row r="23" spans="1:28">
      <c r="A23" s="167"/>
      <c r="B23" s="1">
        <v>3946039</v>
      </c>
      <c r="C23" s="275" t="s">
        <v>286</v>
      </c>
      <c r="D23" s="249">
        <v>10000</v>
      </c>
      <c r="E23" s="277">
        <v>1</v>
      </c>
      <c r="F23" s="279">
        <v>1120</v>
      </c>
      <c r="G23" s="52">
        <f t="shared" si="1"/>
        <v>1590.4</v>
      </c>
      <c r="H23" s="53">
        <f t="shared" si="2"/>
        <v>1590.4</v>
      </c>
      <c r="I23" s="56"/>
      <c r="J23" s="200">
        <f t="shared" si="0"/>
        <v>1</v>
      </c>
      <c r="K23" s="52">
        <f t="shared" si="3"/>
        <v>874.72</v>
      </c>
      <c r="L23" s="52">
        <f t="shared" si="4"/>
        <v>874.72</v>
      </c>
      <c r="M23" s="252" t="s">
        <v>113</v>
      </c>
      <c r="N23" s="30">
        <v>0.45</v>
      </c>
      <c r="O23" s="68"/>
      <c r="P23" s="1"/>
      <c r="Q23" s="29"/>
      <c r="R23" s="54">
        <f t="shared" si="9"/>
        <v>0</v>
      </c>
      <c r="S23" s="77">
        <f t="shared" si="5"/>
        <v>874.72</v>
      </c>
      <c r="T23" s="77">
        <f t="shared" si="6"/>
        <v>874.72</v>
      </c>
      <c r="U23" s="55">
        <f t="shared" si="7"/>
        <v>0</v>
      </c>
      <c r="V23" s="55">
        <f t="shared" si="8"/>
        <v>1</v>
      </c>
      <c r="W23" s="42"/>
      <c r="X23" s="67"/>
      <c r="Y23" s="173" t="s">
        <v>127</v>
      </c>
      <c r="Z23" s="173">
        <v>2000</v>
      </c>
      <c r="AA23" s="173"/>
      <c r="AB23" s="173"/>
    </row>
    <row r="24" spans="1:28">
      <c r="A24" s="167"/>
      <c r="B24" s="2" t="s">
        <v>923</v>
      </c>
      <c r="C24" s="275" t="s">
        <v>288</v>
      </c>
      <c r="D24" s="250">
        <v>250</v>
      </c>
      <c r="E24" s="277">
        <v>1</v>
      </c>
      <c r="F24" s="279">
        <v>49</v>
      </c>
      <c r="G24" s="23">
        <f t="shared" si="1"/>
        <v>69.58</v>
      </c>
      <c r="H24" s="24">
        <f t="shared" si="2"/>
        <v>69.58</v>
      </c>
      <c r="I24" s="56"/>
      <c r="J24" s="201">
        <f t="shared" si="0"/>
        <v>1</v>
      </c>
      <c r="K24" s="23">
        <f t="shared" si="3"/>
        <v>38.270000000000003</v>
      </c>
      <c r="L24" s="23">
        <f t="shared" si="4"/>
        <v>38.270000000000003</v>
      </c>
      <c r="M24" s="22" t="s">
        <v>113</v>
      </c>
      <c r="N24" s="26">
        <v>0.45</v>
      </c>
      <c r="O24" s="68"/>
      <c r="P24" s="3"/>
      <c r="Q24" s="27"/>
      <c r="R24" s="28">
        <f t="shared" si="9"/>
        <v>0</v>
      </c>
      <c r="S24" s="28">
        <f t="shared" si="5"/>
        <v>38.270000000000003</v>
      </c>
      <c r="T24" s="28">
        <f t="shared" si="6"/>
        <v>38.270000000000003</v>
      </c>
      <c r="U24" s="43">
        <f t="shared" si="7"/>
        <v>0</v>
      </c>
      <c r="V24" s="43">
        <f t="shared" si="8"/>
        <v>1</v>
      </c>
      <c r="W24" s="41"/>
      <c r="X24" s="67"/>
      <c r="Y24" s="173" t="s">
        <v>130</v>
      </c>
      <c r="Z24" s="173">
        <v>4000</v>
      </c>
      <c r="AA24" s="173"/>
      <c r="AB24" s="173"/>
    </row>
    <row r="25" spans="1:28">
      <c r="A25" s="167"/>
      <c r="B25" s="270" t="s">
        <v>924</v>
      </c>
      <c r="C25" s="275" t="s">
        <v>925</v>
      </c>
      <c r="D25" s="249">
        <v>250</v>
      </c>
      <c r="E25" s="277">
        <v>1</v>
      </c>
      <c r="F25" s="279">
        <v>158</v>
      </c>
      <c r="G25" s="52">
        <f t="shared" si="1"/>
        <v>224.36</v>
      </c>
      <c r="H25" s="53">
        <f t="shared" si="2"/>
        <v>224.36</v>
      </c>
      <c r="I25" s="56"/>
      <c r="J25" s="200">
        <f t="shared" si="0"/>
        <v>1</v>
      </c>
      <c r="K25" s="52">
        <f t="shared" si="3"/>
        <v>123.4</v>
      </c>
      <c r="L25" s="52">
        <f t="shared" si="4"/>
        <v>123.4</v>
      </c>
      <c r="M25" s="252" t="s">
        <v>113</v>
      </c>
      <c r="N25" s="30">
        <v>0.45</v>
      </c>
      <c r="O25" s="68"/>
      <c r="P25" s="1"/>
      <c r="Q25" s="29"/>
      <c r="R25" s="54">
        <f t="shared" si="9"/>
        <v>0</v>
      </c>
      <c r="S25" s="77">
        <f t="shared" si="5"/>
        <v>123.4</v>
      </c>
      <c r="T25" s="77">
        <f t="shared" si="6"/>
        <v>123.4</v>
      </c>
      <c r="U25" s="55">
        <f t="shared" si="7"/>
        <v>0</v>
      </c>
      <c r="V25" s="55">
        <f t="shared" si="8"/>
        <v>1</v>
      </c>
      <c r="W25" s="42"/>
      <c r="X25" s="67"/>
      <c r="Y25" s="173" t="s">
        <v>133</v>
      </c>
      <c r="Z25" s="173">
        <v>6000</v>
      </c>
      <c r="AA25" s="173"/>
      <c r="AB25" s="173"/>
    </row>
    <row r="26" spans="1:28">
      <c r="A26" s="167"/>
      <c r="B26" s="270" t="s">
        <v>926</v>
      </c>
      <c r="C26" s="275" t="s">
        <v>927</v>
      </c>
      <c r="D26" s="250">
        <v>250</v>
      </c>
      <c r="E26" s="277">
        <v>1</v>
      </c>
      <c r="F26" s="279">
        <v>43</v>
      </c>
      <c r="G26" s="23">
        <f t="shared" si="1"/>
        <v>61.06</v>
      </c>
      <c r="H26" s="24">
        <f t="shared" si="2"/>
        <v>61.06</v>
      </c>
      <c r="I26" s="56"/>
      <c r="J26" s="201">
        <f t="shared" si="0"/>
        <v>1</v>
      </c>
      <c r="K26" s="23">
        <f t="shared" si="3"/>
        <v>33.58</v>
      </c>
      <c r="L26" s="23">
        <f t="shared" si="4"/>
        <v>33.58</v>
      </c>
      <c r="M26" s="22" t="s">
        <v>113</v>
      </c>
      <c r="N26" s="26">
        <v>0.45</v>
      </c>
      <c r="O26" s="68"/>
      <c r="P26" s="3"/>
      <c r="Q26" s="27"/>
      <c r="R26" s="28">
        <f t="shared" si="9"/>
        <v>0</v>
      </c>
      <c r="S26" s="28">
        <f t="shared" si="5"/>
        <v>33.58</v>
      </c>
      <c r="T26" s="28">
        <f t="shared" si="6"/>
        <v>33.58</v>
      </c>
      <c r="U26" s="43">
        <f t="shared" si="7"/>
        <v>0</v>
      </c>
      <c r="V26" s="43">
        <f t="shared" si="8"/>
        <v>1</v>
      </c>
      <c r="W26" s="41"/>
      <c r="X26" s="67"/>
      <c r="Y26" s="173" t="s">
        <v>134</v>
      </c>
      <c r="Z26" s="173">
        <v>8000</v>
      </c>
      <c r="AA26" s="173"/>
      <c r="AB26" s="173"/>
    </row>
    <row r="27" spans="1:28">
      <c r="A27" s="167"/>
      <c r="B27" s="269" t="s">
        <v>928</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6700</v>
      </c>
      <c r="G33" s="52">
        <f t="shared" si="1"/>
        <v>9514</v>
      </c>
      <c r="H33" s="53">
        <f t="shared" si="2"/>
        <v>9514</v>
      </c>
      <c r="I33" s="56"/>
      <c r="J33" s="200">
        <f t="shared" si="0"/>
        <v>1</v>
      </c>
      <c r="K33" s="52">
        <f t="shared" si="3"/>
        <v>5232.7</v>
      </c>
      <c r="L33" s="52">
        <f t="shared" si="4"/>
        <v>5232.7</v>
      </c>
      <c r="M33" s="252" t="s">
        <v>113</v>
      </c>
      <c r="N33" s="30">
        <v>0.45</v>
      </c>
      <c r="O33" s="68"/>
      <c r="P33" s="1"/>
      <c r="Q33" s="29"/>
      <c r="R33" s="54">
        <f t="shared" si="9"/>
        <v>0</v>
      </c>
      <c r="S33" s="77">
        <f t="shared" si="5"/>
        <v>5232.7</v>
      </c>
      <c r="T33" s="77">
        <f t="shared" si="6"/>
        <v>5232.7</v>
      </c>
      <c r="U33" s="55">
        <f t="shared" si="7"/>
        <v>0</v>
      </c>
      <c r="V33" s="55">
        <f t="shared" si="8"/>
        <v>1</v>
      </c>
      <c r="W33" s="42"/>
      <c r="X33" s="67"/>
      <c r="Y33" s="173"/>
      <c r="Z33" s="173"/>
      <c r="AA33" s="173"/>
      <c r="AB33" s="173"/>
    </row>
    <row r="34" spans="1:28">
      <c r="A34" s="167"/>
      <c r="B34" s="2" t="s">
        <v>939</v>
      </c>
      <c r="C34" s="275" t="s">
        <v>940</v>
      </c>
      <c r="D34" s="250">
        <v>10000</v>
      </c>
      <c r="E34" s="165">
        <v>1</v>
      </c>
      <c r="F34" s="22">
        <v>7200</v>
      </c>
      <c r="G34" s="23">
        <f t="shared" si="1"/>
        <v>10224</v>
      </c>
      <c r="H34" s="24">
        <f t="shared" si="2"/>
        <v>10224</v>
      </c>
      <c r="I34" s="56"/>
      <c r="J34" s="201">
        <f t="shared" si="0"/>
        <v>1</v>
      </c>
      <c r="K34" s="23">
        <f t="shared" si="3"/>
        <v>5623.2</v>
      </c>
      <c r="L34" s="23">
        <f t="shared" si="4"/>
        <v>5623.2</v>
      </c>
      <c r="M34" s="22" t="s">
        <v>113</v>
      </c>
      <c r="N34" s="26">
        <v>0.45</v>
      </c>
      <c r="O34" s="68"/>
      <c r="P34" s="3"/>
      <c r="Q34" s="27"/>
      <c r="R34" s="28">
        <f t="shared" si="9"/>
        <v>0</v>
      </c>
      <c r="S34" s="28">
        <f t="shared" si="5"/>
        <v>5623.2</v>
      </c>
      <c r="T34" s="28">
        <f t="shared" si="6"/>
        <v>5623.2</v>
      </c>
      <c r="U34" s="43">
        <f t="shared" si="7"/>
        <v>0</v>
      </c>
      <c r="V34" s="43">
        <f t="shared" si="8"/>
        <v>1</v>
      </c>
      <c r="W34" s="41"/>
      <c r="X34" s="67"/>
      <c r="Y34" s="173"/>
      <c r="Z34" s="173"/>
      <c r="AA34" s="173"/>
      <c r="AB34" s="173"/>
    </row>
    <row r="35" spans="1:28">
      <c r="A35" s="167"/>
      <c r="B35" s="1" t="s">
        <v>941</v>
      </c>
      <c r="C35" s="275" t="s">
        <v>942</v>
      </c>
      <c r="D35" s="249">
        <v>10000</v>
      </c>
      <c r="E35" s="166">
        <v>1</v>
      </c>
      <c r="F35" s="29">
        <v>9000</v>
      </c>
      <c r="G35" s="52">
        <f t="shared" si="1"/>
        <v>12780</v>
      </c>
      <c r="H35" s="53">
        <f t="shared" si="2"/>
        <v>12780</v>
      </c>
      <c r="I35" s="56"/>
      <c r="J35" s="200">
        <f t="shared" si="0"/>
        <v>1</v>
      </c>
      <c r="K35" s="52">
        <f t="shared" si="3"/>
        <v>7029</v>
      </c>
      <c r="L35" s="52">
        <f t="shared" si="4"/>
        <v>7029</v>
      </c>
      <c r="M35" s="252" t="s">
        <v>113</v>
      </c>
      <c r="N35" s="30">
        <v>0.45</v>
      </c>
      <c r="O35" s="68"/>
      <c r="P35" s="1"/>
      <c r="Q35" s="29"/>
      <c r="R35" s="54">
        <f t="shared" si="9"/>
        <v>0</v>
      </c>
      <c r="S35" s="77">
        <f t="shared" si="5"/>
        <v>7029</v>
      </c>
      <c r="T35" s="77">
        <f t="shared" si="6"/>
        <v>7029</v>
      </c>
      <c r="U35" s="55">
        <f t="shared" si="7"/>
        <v>0</v>
      </c>
      <c r="V35" s="55">
        <f t="shared" si="8"/>
        <v>1</v>
      </c>
      <c r="W35" s="42"/>
      <c r="X35" s="67"/>
      <c r="Y35" s="173"/>
      <c r="Z35" s="173"/>
      <c r="AA35" s="173"/>
      <c r="AB35" s="173"/>
    </row>
    <row r="36" spans="1:28">
      <c r="A36" s="167"/>
      <c r="B36" s="2" t="s">
        <v>943</v>
      </c>
      <c r="C36" s="275" t="s">
        <v>296</v>
      </c>
      <c r="D36" s="250">
        <v>500</v>
      </c>
      <c r="E36" s="165">
        <v>4</v>
      </c>
      <c r="F36" s="22">
        <v>2300</v>
      </c>
      <c r="G36" s="23">
        <f t="shared" si="1"/>
        <v>3266</v>
      </c>
      <c r="H36" s="24">
        <f t="shared" si="2"/>
        <v>13064</v>
      </c>
      <c r="I36" s="56"/>
      <c r="J36" s="201">
        <f t="shared" si="0"/>
        <v>4</v>
      </c>
      <c r="K36" s="23">
        <f t="shared" si="3"/>
        <v>1796.3</v>
      </c>
      <c r="L36" s="23">
        <f t="shared" si="4"/>
        <v>7185.2</v>
      </c>
      <c r="M36" s="22" t="s">
        <v>113</v>
      </c>
      <c r="N36" s="26">
        <v>0.45</v>
      </c>
      <c r="O36" s="68"/>
      <c r="P36" s="3"/>
      <c r="Q36" s="27"/>
      <c r="R36" s="28">
        <f t="shared" si="9"/>
        <v>0</v>
      </c>
      <c r="S36" s="28">
        <f t="shared" si="5"/>
        <v>1796.3</v>
      </c>
      <c r="T36" s="28">
        <f t="shared" si="6"/>
        <v>7185.2</v>
      </c>
      <c r="U36" s="43">
        <f t="shared" si="7"/>
        <v>0</v>
      </c>
      <c r="V36" s="43">
        <f t="shared" si="8"/>
        <v>1</v>
      </c>
      <c r="W36" s="41"/>
      <c r="X36" s="67"/>
      <c r="Y36" s="173"/>
      <c r="Z36" s="173"/>
      <c r="AA36" s="173"/>
      <c r="AB36" s="173"/>
    </row>
    <row r="37" spans="1:28" ht="30">
      <c r="A37" s="167"/>
      <c r="B37" s="1" t="s">
        <v>944</v>
      </c>
      <c r="C37" s="413" t="s">
        <v>948</v>
      </c>
      <c r="D37" s="249">
        <v>4000</v>
      </c>
      <c r="E37" s="166">
        <v>2</v>
      </c>
      <c r="F37" s="29">
        <v>420</v>
      </c>
      <c r="G37" s="52">
        <f t="shared" si="1"/>
        <v>596.4</v>
      </c>
      <c r="H37" s="53">
        <f t="shared" si="2"/>
        <v>1192.8</v>
      </c>
      <c r="I37" s="56"/>
      <c r="J37" s="200">
        <f t="shared" si="0"/>
        <v>2</v>
      </c>
      <c r="K37" s="52">
        <f t="shared" si="3"/>
        <v>328.02</v>
      </c>
      <c r="L37" s="52">
        <f t="shared" si="4"/>
        <v>656.04</v>
      </c>
      <c r="M37" s="252" t="s">
        <v>113</v>
      </c>
      <c r="N37" s="30">
        <v>0.45</v>
      </c>
      <c r="O37" s="68"/>
      <c r="P37" s="1"/>
      <c r="Q37" s="29"/>
      <c r="R37" s="54">
        <f t="shared" si="9"/>
        <v>0</v>
      </c>
      <c r="S37" s="77">
        <f t="shared" si="5"/>
        <v>328.02</v>
      </c>
      <c r="T37" s="77">
        <f t="shared" si="6"/>
        <v>656.04</v>
      </c>
      <c r="U37" s="55">
        <f t="shared" si="7"/>
        <v>0</v>
      </c>
      <c r="V37" s="55">
        <f t="shared" si="8"/>
        <v>1</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43358</v>
      </c>
      <c r="G49" s="191">
        <f>SUM(G18:G48)</f>
        <v>61568.360000000008</v>
      </c>
      <c r="H49" s="192">
        <f>SUM(H18:H48)</f>
        <v>96670.76</v>
      </c>
      <c r="I49" s="193"/>
      <c r="J49" s="194">
        <f>SUM(J18:J48)</f>
        <v>29</v>
      </c>
      <c r="K49" s="191">
        <f>SUM(K18:K48)</f>
        <v>33862.619999999995</v>
      </c>
      <c r="L49" s="192">
        <f>SUM(L18:L48)</f>
        <v>53168.94</v>
      </c>
      <c r="M49" s="192"/>
      <c r="N49" s="192"/>
      <c r="O49" s="195"/>
      <c r="P49" s="188"/>
      <c r="Q49" s="191">
        <f>SUM(Q18:Q48)</f>
        <v>0</v>
      </c>
      <c r="R49" s="191">
        <f>SUM(R18:R48)</f>
        <v>0</v>
      </c>
      <c r="S49" s="192">
        <f>SUM(S18:S48)</f>
        <v>33862.619999999995</v>
      </c>
      <c r="T49" s="192">
        <f>SUM(T18:T48)</f>
        <v>53168.94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92" priority="3" stopIfTrue="1">
      <formula>$U$9&gt;100%</formula>
    </cfRule>
    <cfRule type="expression" dxfId="191" priority="4">
      <formula>$U$9&lt;50%</formula>
    </cfRule>
  </conditionalFormatting>
  <conditionalFormatting sqref="V9:V10">
    <cfRule type="expression" dxfId="190" priority="1">
      <formula>$V$9&lt;50%</formula>
    </cfRule>
    <cfRule type="expression" dxfId="189" priority="2">
      <formula>$V$9&gt;50%</formula>
    </cfRule>
  </conditionalFormatting>
  <dataValidations count="5">
    <dataValidation type="list" allowBlank="1" showInputMessage="1" showErrorMessage="1" sqref="M18:M48" xr:uid="{D51BC8E0-FFB7-4CF4-B40F-187BE3A5B63B}">
      <formula1>$Y$31:$Y$32</formula1>
    </dataValidation>
    <dataValidation type="list" showInputMessage="1" showErrorMessage="1" sqref="D18:D48" xr:uid="{1C7B2B61-53C0-4273-8520-1AC30B7095E6}">
      <formula1>$Z$18:$Z$29</formula1>
    </dataValidation>
    <dataValidation type="list" allowBlank="1" showInputMessage="1" showErrorMessage="1" sqref="I13" xr:uid="{5BBEFCA1-50B3-4194-A005-D9CF1F8787C6}">
      <formula1>$K$9:$K$9</formula1>
    </dataValidation>
    <dataValidation type="list" allowBlank="1" showInputMessage="1" showErrorMessage="1" sqref="H13" xr:uid="{6A6279D4-5F74-4474-9030-0D8D7413A778}">
      <formula1>$Y$13:$Y$14</formula1>
    </dataValidation>
    <dataValidation type="list" allowBlank="1" showInputMessage="1" showErrorMessage="1" sqref="F17 K17 Q17 Q14" xr:uid="{113DA2C3-1B42-4A92-A31C-9E5273554D4C}">
      <formula1>$Y$11:$Y$12</formula1>
    </dataValidation>
  </dataValidations>
  <printOptions verticalCentered="1"/>
  <pageMargins left="0.2" right="0.2" top="0.25" bottom="0.25" header="0.05" footer="0.05"/>
  <pageSetup scale="39" orientation="landscape"/>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5610-56F6-489D-B596-DE8F2F94AEFC}">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949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951</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76899099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70" t="s">
        <v>954</v>
      </c>
      <c r="C20" s="275" t="s">
        <v>280</v>
      </c>
      <c r="D20" s="250">
        <v>10000</v>
      </c>
      <c r="E20" s="277">
        <v>1</v>
      </c>
      <c r="F20" s="281">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270" t="s">
        <v>955</v>
      </c>
      <c r="C21" s="275" t="s">
        <v>956</v>
      </c>
      <c r="D21" s="249">
        <v>6000</v>
      </c>
      <c r="E21" s="277">
        <v>1</v>
      </c>
      <c r="F21" s="281">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70" t="s">
        <v>957</v>
      </c>
      <c r="C22" s="275" t="s">
        <v>284</v>
      </c>
      <c r="D22" s="250">
        <v>10000</v>
      </c>
      <c r="E22" s="277">
        <v>1</v>
      </c>
      <c r="F22" s="281">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270"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70"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88" priority="3" stopIfTrue="1">
      <formula>$U$9&gt;100%</formula>
    </cfRule>
    <cfRule type="expression" dxfId="187" priority="4">
      <formula>$U$9&lt;50%</formula>
    </cfRule>
  </conditionalFormatting>
  <conditionalFormatting sqref="V9:V10">
    <cfRule type="expression" dxfId="186" priority="1">
      <formula>$V$9&lt;50%</formula>
    </cfRule>
    <cfRule type="expression" dxfId="185" priority="2">
      <formula>$V$9&gt;50%</formula>
    </cfRule>
  </conditionalFormatting>
  <dataValidations count="5">
    <dataValidation type="list" allowBlank="1" showInputMessage="1" showErrorMessage="1" sqref="M18:M48" xr:uid="{330D734F-7D7E-4190-B8E3-E1B341C9A12A}">
      <formula1>$Y$31:$Y$32</formula1>
    </dataValidation>
    <dataValidation type="list" showInputMessage="1" showErrorMessage="1" sqref="D18:D48" xr:uid="{2945CB84-1A52-4D96-93F0-6D51F2EE923D}">
      <formula1>$Z$18:$Z$29</formula1>
    </dataValidation>
    <dataValidation type="list" allowBlank="1" showInputMessage="1" showErrorMessage="1" sqref="I13" xr:uid="{9E51C02E-906F-43AD-8A52-9143B7CFDB7D}">
      <formula1>$K$9:$K$9</formula1>
    </dataValidation>
    <dataValidation type="list" allowBlank="1" showInputMessage="1" showErrorMessage="1" sqref="H13" xr:uid="{944971C8-F420-4E88-BC66-15422552C5ED}">
      <formula1>$Y$13:$Y$14</formula1>
    </dataValidation>
    <dataValidation type="list" allowBlank="1" showInputMessage="1" showErrorMessage="1" sqref="F17 K17 Q17 Q14" xr:uid="{1F1FE51F-5263-43C3-85D0-FA593E046365}">
      <formula1>$Y$11:$Y$12</formula1>
    </dataValidation>
  </dataValidations>
  <printOptions verticalCentered="1"/>
  <pageMargins left="0.2" right="0.2" top="0.25" bottom="0.25" header="0.05" footer="0.05"/>
  <pageSetup scale="39" orientation="landscape"/>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7CC9-5AAB-4E4D-85BD-4403A02B1CC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974</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11" t="s">
        <v>976</v>
      </c>
      <c r="G6" s="712"/>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73893635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84" priority="3" stopIfTrue="1">
      <formula>$U$9&gt;100%</formula>
    </cfRule>
    <cfRule type="expression" dxfId="183" priority="4">
      <formula>$U$9&lt;50%</formula>
    </cfRule>
  </conditionalFormatting>
  <conditionalFormatting sqref="V9:V10">
    <cfRule type="expression" dxfId="182" priority="1">
      <formula>$V$9&lt;50%</formula>
    </cfRule>
    <cfRule type="expression" dxfId="181" priority="2">
      <formula>$V$9&gt;50%</formula>
    </cfRule>
  </conditionalFormatting>
  <dataValidations count="5">
    <dataValidation type="list" allowBlank="1" showInputMessage="1" showErrorMessage="1" sqref="F17 K17 Q17 Q14" xr:uid="{10002880-540D-4945-BC2E-F3ABAEC47DBC}">
      <formula1>$Y$11:$Y$12</formula1>
    </dataValidation>
    <dataValidation type="list" allowBlank="1" showInputMessage="1" showErrorMessage="1" sqref="H13" xr:uid="{CF0F9450-5809-44C3-A7EF-B3A167AC321A}">
      <formula1>$Y$13:$Y$14</formula1>
    </dataValidation>
    <dataValidation type="list" allowBlank="1" showInputMessage="1" showErrorMessage="1" sqref="I13" xr:uid="{3C7BA2B2-D48E-4889-A036-C0C09966249F}">
      <formula1>$K$9:$K$9</formula1>
    </dataValidation>
    <dataValidation type="list" showInputMessage="1" showErrorMessage="1" sqref="D18:D48" xr:uid="{9EF46B89-8CA2-4D8A-9885-2150E936D5B3}">
      <formula1>$Z$18:$Z$29</formula1>
    </dataValidation>
    <dataValidation type="list" allowBlank="1" showInputMessage="1" showErrorMessage="1" sqref="M18:M48" xr:uid="{5A76F7B1-9DE7-4878-85BB-C3C68539E8B3}">
      <formula1>$Y$31:$Y$32</formula1>
    </dataValidation>
  </dataValidations>
  <printOptions verticalCentered="1"/>
  <pageMargins left="0.2" right="0.2" top="0.25" bottom="0.25" header="0.05" footer="0.05"/>
  <pageSetup scale="39" orientation="landscape"/>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637A-3CB1-4CD7-8E8F-7B309ECC050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978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80" priority="3" stopIfTrue="1">
      <formula>$U$9&gt;100%</formula>
    </cfRule>
    <cfRule type="expression" dxfId="179" priority="4">
      <formula>$U$9&lt;50%</formula>
    </cfRule>
  </conditionalFormatting>
  <conditionalFormatting sqref="V9:V10">
    <cfRule type="expression" dxfId="178" priority="1">
      <formula>$V$9&lt;50%</formula>
    </cfRule>
    <cfRule type="expression" dxfId="177" priority="2">
      <formula>$V$9&gt;50%</formula>
    </cfRule>
  </conditionalFormatting>
  <dataValidations count="5">
    <dataValidation type="list" allowBlank="1" showInputMessage="1" showErrorMessage="1" sqref="F17 K17 Q17 Q14" xr:uid="{536A6C48-9581-4051-BA84-B7C01907EDFD}">
      <formula1>$Y$11:$Y$12</formula1>
    </dataValidation>
    <dataValidation type="list" allowBlank="1" showInputMessage="1" showErrorMessage="1" sqref="H13" xr:uid="{6FEF34B5-C681-48F2-9B6B-43B85A7065D0}">
      <formula1>$Y$13:$Y$14</formula1>
    </dataValidation>
    <dataValidation type="list" allowBlank="1" showInputMessage="1" showErrorMessage="1" sqref="I13" xr:uid="{5C69521A-FBEA-4A36-979D-722C28A771C0}">
      <formula1>$K$9:$K$9</formula1>
    </dataValidation>
    <dataValidation type="list" showInputMessage="1" showErrorMessage="1" sqref="D18:D48" xr:uid="{B6525D10-D74A-49DD-834E-2EF059CABBF4}">
      <formula1>$Z$18:$Z$29</formula1>
    </dataValidation>
    <dataValidation type="list" allowBlank="1" showInputMessage="1" showErrorMessage="1" sqref="M18:M48" xr:uid="{D511EAB1-79C7-4985-BD65-186A14931604}">
      <formula1>$Y$31:$Y$32</formula1>
    </dataValidation>
  </dataValidations>
  <printOptions verticalCentered="1"/>
  <pageMargins left="0.2" right="0.2" top="0.25" bottom="0.25" header="0.05" footer="0.05"/>
  <pageSetup scale="39" orientation="landscape"/>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7B73-9B74-4B82-B7F9-5EF56038C64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76899101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76" priority="3" stopIfTrue="1">
      <formula>$U$9&gt;100%</formula>
    </cfRule>
    <cfRule type="expression" dxfId="175" priority="4">
      <formula>$U$9&lt;50%</formula>
    </cfRule>
  </conditionalFormatting>
  <conditionalFormatting sqref="V9:V10">
    <cfRule type="expression" dxfId="174" priority="1">
      <formula>$V$9&lt;50%</formula>
    </cfRule>
    <cfRule type="expression" dxfId="173" priority="2">
      <formula>$V$9&gt;50%</formula>
    </cfRule>
  </conditionalFormatting>
  <dataValidations count="5">
    <dataValidation type="list" allowBlank="1" showInputMessage="1" showErrorMessage="1" sqref="F17 K17 Q17 Q14" xr:uid="{9D6AFCF6-D5F6-456E-B45B-623AC9041D09}">
      <formula1>$Y$11:$Y$12</formula1>
    </dataValidation>
    <dataValidation type="list" allowBlank="1" showInputMessage="1" showErrorMessage="1" sqref="H13" xr:uid="{FC1C95E0-FFBD-4EF2-B6F8-EA026307B681}">
      <formula1>$Y$13:$Y$14</formula1>
    </dataValidation>
    <dataValidation type="list" allowBlank="1" showInputMessage="1" showErrorMessage="1" sqref="I13" xr:uid="{042BBA05-2C9B-4F74-9D01-D73CF9D038E6}">
      <formula1>$K$9:$K$9</formula1>
    </dataValidation>
    <dataValidation type="list" showInputMessage="1" showErrorMessage="1" sqref="D18:D48" xr:uid="{62C027B4-9D65-4B55-90CE-E8525A341B12}">
      <formula1>$Z$18:$Z$29</formula1>
    </dataValidation>
    <dataValidation type="list" allowBlank="1" showInputMessage="1" showErrorMessage="1" sqref="M18:M48" xr:uid="{8A6507BE-4CC0-48C3-903A-0F74F13D83B4}">
      <formula1>$Y$31:$Y$32</formula1>
    </dataValidation>
  </dataValidations>
  <printOptions verticalCentered="1"/>
  <pageMargins left="0.2" right="0.2" top="0.25" bottom="0.25" header="0.05" footer="0.05"/>
  <pageSetup scale="39" orientation="landscape"/>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8829-4BC5-4755-B43D-3E89161417D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76900431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72" priority="3" stopIfTrue="1">
      <formula>$U$9&gt;100%</formula>
    </cfRule>
    <cfRule type="expression" dxfId="171" priority="4">
      <formula>$U$9&lt;50%</formula>
    </cfRule>
  </conditionalFormatting>
  <conditionalFormatting sqref="V9:V10">
    <cfRule type="expression" dxfId="170" priority="1">
      <formula>$V$9&lt;50%</formula>
    </cfRule>
    <cfRule type="expression" dxfId="169" priority="2">
      <formula>$V$9&gt;50%</formula>
    </cfRule>
  </conditionalFormatting>
  <dataValidations count="5">
    <dataValidation type="list" allowBlank="1" showInputMessage="1" showErrorMessage="1" sqref="F17 K17 Q17 Q14" xr:uid="{0D8164B3-0AF8-4249-AB72-10251BD0C7DB}">
      <formula1>$Y$11:$Y$12</formula1>
    </dataValidation>
    <dataValidation type="list" allowBlank="1" showInputMessage="1" showErrorMessage="1" sqref="H13" xr:uid="{47978E56-F4CC-4CEB-B63B-7229ABAAE297}">
      <formula1>$Y$13:$Y$14</formula1>
    </dataValidation>
    <dataValidation type="list" allowBlank="1" showInputMessage="1" showErrorMessage="1" sqref="I13" xr:uid="{C40EE2EF-2C92-4B01-B5E2-30FA4E197594}">
      <formula1>$K$9:$K$9</formula1>
    </dataValidation>
    <dataValidation type="list" showInputMessage="1" showErrorMessage="1" sqref="D18:D48" xr:uid="{4AF3ED0F-8436-4348-8285-5A4053D7CC52}">
      <formula1>$Z$18:$Z$29</formula1>
    </dataValidation>
    <dataValidation type="list" allowBlank="1" showInputMessage="1" showErrorMessage="1" sqref="M18:M48" xr:uid="{A79ABC50-BEF9-43BC-9DC8-D1B27A0D291E}">
      <formula1>$Y$31:$Y$32</formula1>
    </dataValidation>
  </dataValidations>
  <printOptions verticalCentered="1"/>
  <pageMargins left="0.2" right="0.2" top="0.25" bottom="0.25" header="0.05" footer="0.05"/>
  <pageSetup scale="39" orientation="landscape"/>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4D99-7CA6-4A51-96D6-453FC87896E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8" priority="3" stopIfTrue="1">
      <formula>$U$9&gt;100%</formula>
    </cfRule>
    <cfRule type="expression" dxfId="167" priority="4">
      <formula>$U$9&lt;50%</formula>
    </cfRule>
  </conditionalFormatting>
  <conditionalFormatting sqref="V9:V10">
    <cfRule type="expression" dxfId="166" priority="1">
      <formula>$V$9&lt;50%</formula>
    </cfRule>
    <cfRule type="expression" dxfId="165" priority="2">
      <formula>$V$9&gt;50%</formula>
    </cfRule>
  </conditionalFormatting>
  <dataValidations count="5">
    <dataValidation type="list" allowBlank="1" showInputMessage="1" showErrorMessage="1" sqref="F17 K17 Q17 Q14" xr:uid="{92D9E11C-E900-4962-BC2E-5C3443F8178F}">
      <formula1>$Y$11:$Y$12</formula1>
    </dataValidation>
    <dataValidation type="list" allowBlank="1" showInputMessage="1" showErrorMessage="1" sqref="H13" xr:uid="{47D43A19-B83C-4322-A4F0-9D3E25B3C7A5}">
      <formula1>$Y$13:$Y$14</formula1>
    </dataValidation>
    <dataValidation type="list" allowBlank="1" showInputMessage="1" showErrorMessage="1" sqref="I13" xr:uid="{87BE6D45-7CF3-4816-9165-F8FE3F1D7982}">
      <formula1>$K$9:$K$9</formula1>
    </dataValidation>
    <dataValidation type="list" showInputMessage="1" showErrorMessage="1" sqref="D18:D48" xr:uid="{ECD9E7E0-986A-4906-BEF4-3DEE9FDAE4F6}">
      <formula1>$Z$18:$Z$29</formula1>
    </dataValidation>
    <dataValidation type="list" allowBlank="1" showInputMessage="1" showErrorMessage="1" sqref="M18:M48" xr:uid="{B9689330-0115-4AD3-A131-B8940365A780}">
      <formula1>$Y$31:$Y$32</formula1>
    </dataValidation>
  </dataValidations>
  <printOptions verticalCentered="1"/>
  <pageMargins left="0.2" right="0.2" top="0.25" bottom="0.25" header="0.05" footer="0.05"/>
  <pageSetup scale="39" orientation="landscape"/>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529C-9BA9-4EB4-ACD2-34D5E2DB8E2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986</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76901669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4" priority="3" stopIfTrue="1">
      <formula>$U$9&gt;100%</formula>
    </cfRule>
    <cfRule type="expression" dxfId="163" priority="4">
      <formula>$U$9&lt;50%</formula>
    </cfRule>
  </conditionalFormatting>
  <conditionalFormatting sqref="V9:V10">
    <cfRule type="expression" dxfId="162" priority="1">
      <formula>$V$9&lt;50%</formula>
    </cfRule>
    <cfRule type="expression" dxfId="161" priority="2">
      <formula>$V$9&gt;50%</formula>
    </cfRule>
  </conditionalFormatting>
  <dataValidations count="5">
    <dataValidation type="list" allowBlank="1" showInputMessage="1" showErrorMessage="1" sqref="F17 K17 Q17 Q14" xr:uid="{87F43576-903F-4E8B-9FD5-B45AF4FCC52F}">
      <formula1>$Y$11:$Y$12</formula1>
    </dataValidation>
    <dataValidation type="list" allowBlank="1" showInputMessage="1" showErrorMessage="1" sqref="H13" xr:uid="{3531236A-E18E-4C31-B175-F994DC8B6402}">
      <formula1>$Y$13:$Y$14</formula1>
    </dataValidation>
    <dataValidation type="list" allowBlank="1" showInputMessage="1" showErrorMessage="1" sqref="I13" xr:uid="{21DF8F4C-7890-4CC3-BD4B-A9E694272CAF}">
      <formula1>$K$9:$K$9</formula1>
    </dataValidation>
    <dataValidation type="list" showInputMessage="1" showErrorMessage="1" sqref="D18:D48" xr:uid="{3AB558FB-C0B3-4537-9D50-99A6B0C9B34E}">
      <formula1>$Z$18:$Z$29</formula1>
    </dataValidation>
    <dataValidation type="list" allowBlank="1" showInputMessage="1" showErrorMessage="1" sqref="M18:M48" xr:uid="{A031FB7B-F8D4-4951-A023-3826A48DAAD5}">
      <formula1>$Y$31:$Y$32</formula1>
    </dataValidation>
  </dataValidations>
  <printOptions verticalCentered="1"/>
  <pageMargins left="0.2" right="0.2" top="0.25" bottom="0.25" header="0.05" footer="0.05"/>
  <pageSetup scale="39" orientation="landscape"/>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779A-F811-4AEB-A4EE-8F8CF354773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0" priority="3" stopIfTrue="1">
      <formula>$U$9&gt;100%</formula>
    </cfRule>
    <cfRule type="expression" dxfId="159" priority="4">
      <formula>$U$9&lt;50%</formula>
    </cfRule>
  </conditionalFormatting>
  <conditionalFormatting sqref="V9:V10">
    <cfRule type="expression" dxfId="158" priority="1">
      <formula>$V$9&lt;50%</formula>
    </cfRule>
    <cfRule type="expression" dxfId="157" priority="2">
      <formula>$V$9&gt;50%</formula>
    </cfRule>
  </conditionalFormatting>
  <dataValidations count="5">
    <dataValidation type="list" allowBlank="1" showInputMessage="1" showErrorMessage="1" sqref="F17 K17 Q17 Q14" xr:uid="{409EC0D7-8504-48E1-9BED-2A2A074695FF}">
      <formula1>$Y$11:$Y$12</formula1>
    </dataValidation>
    <dataValidation type="list" allowBlank="1" showInputMessage="1" showErrorMessage="1" sqref="H13" xr:uid="{A0EA0C54-8ACA-4767-AE5B-2B3ED81D4421}">
      <formula1>$Y$13:$Y$14</formula1>
    </dataValidation>
    <dataValidation type="list" allowBlank="1" showInputMessage="1" showErrorMessage="1" sqref="I13" xr:uid="{234097F4-A9F4-47D1-8369-1EF8B6B3797B}">
      <formula1>$K$9:$K$9</formula1>
    </dataValidation>
    <dataValidation type="list" showInputMessage="1" showErrorMessage="1" sqref="D18:D48" xr:uid="{E24028FB-FB02-463B-90FB-543A3BB60292}">
      <formula1>$Z$18:$Z$29</formula1>
    </dataValidation>
    <dataValidation type="list" allowBlank="1" showInputMessage="1" showErrorMessage="1" sqref="M18:M48" xr:uid="{FD4EB27A-33F2-4375-A2AE-DE8C513CA17A}">
      <formula1>$Y$31:$Y$32</formula1>
    </dataValidation>
  </dataValidations>
  <printOptions verticalCentered="1"/>
  <pageMargins left="0.2" right="0.2" top="0.25" bottom="0.25" header="0.05" footer="0.05"/>
  <pageSetup scale="39" orientation="landscape"/>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4215B-AD4A-42E4-8535-A9F649C9E0A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76901676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56" priority="3" stopIfTrue="1">
      <formula>$U$9&gt;100%</formula>
    </cfRule>
    <cfRule type="expression" dxfId="155" priority="4">
      <formula>$U$9&lt;50%</formula>
    </cfRule>
  </conditionalFormatting>
  <conditionalFormatting sqref="V9:V10">
    <cfRule type="expression" dxfId="154" priority="1">
      <formula>$V$9&lt;50%</formula>
    </cfRule>
    <cfRule type="expression" dxfId="153" priority="2">
      <formula>$V$9&gt;50%</formula>
    </cfRule>
  </conditionalFormatting>
  <dataValidations count="5">
    <dataValidation type="list" allowBlank="1" showInputMessage="1" showErrorMessage="1" sqref="F17 K17 Q17 Q14" xr:uid="{C2813D31-1D7A-446F-B29A-3E3C13AD1B5B}">
      <formula1>$Y$11:$Y$12</formula1>
    </dataValidation>
    <dataValidation type="list" allowBlank="1" showInputMessage="1" showErrorMessage="1" sqref="H13" xr:uid="{72F081B0-E194-423F-B1BC-96178872FD3E}">
      <formula1>$Y$13:$Y$14</formula1>
    </dataValidation>
    <dataValidation type="list" allowBlank="1" showInputMessage="1" showErrorMessage="1" sqref="I13" xr:uid="{192F21B8-14B2-421A-AC1A-5CDA5C10E329}">
      <formula1>$K$9:$K$9</formula1>
    </dataValidation>
    <dataValidation type="list" showInputMessage="1" showErrorMessage="1" sqref="D18:D48" xr:uid="{381EC925-CFE9-4098-9FFF-5AB9EAC39C5E}">
      <formula1>$Z$18:$Z$29</formula1>
    </dataValidation>
    <dataValidation type="list" allowBlank="1" showInputMessage="1" showErrorMessage="1" sqref="M18:M48" xr:uid="{BB6E3C8E-1603-44E7-A1BC-B91DBA85277B}">
      <formula1>$Y$31:$Y$32</formula1>
    </dataValidation>
  </dataValidations>
  <printOptions verticalCentered="1"/>
  <pageMargins left="0.2" right="0.2" top="0.25" bottom="0.25" header="0.05" footer="0.05"/>
  <pageSetup scale="39" orientation="landscape"/>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13B7-AB77-4DDC-8179-DB4204B765A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52" priority="3" stopIfTrue="1">
      <formula>$U$9&gt;100%</formula>
    </cfRule>
    <cfRule type="expression" dxfId="151" priority="4">
      <formula>$U$9&lt;50%</formula>
    </cfRule>
  </conditionalFormatting>
  <conditionalFormatting sqref="V9:V10">
    <cfRule type="expression" dxfId="150" priority="1">
      <formula>$V$9&lt;50%</formula>
    </cfRule>
    <cfRule type="expression" dxfId="149" priority="2">
      <formula>$V$9&gt;50%</formula>
    </cfRule>
  </conditionalFormatting>
  <dataValidations count="5">
    <dataValidation type="list" allowBlank="1" showInputMessage="1" showErrorMessage="1" sqref="F17 K17 Q17 Q14" xr:uid="{5BD88F3D-E2DD-4E15-A449-E8E4CADA86EA}">
      <formula1>$Y$11:$Y$12</formula1>
    </dataValidation>
    <dataValidation type="list" allowBlank="1" showInputMessage="1" showErrorMessage="1" sqref="H13" xr:uid="{74E37E4E-EA66-4F45-ABE1-8D12F390E41D}">
      <formula1>$Y$13:$Y$14</formula1>
    </dataValidation>
    <dataValidation type="list" allowBlank="1" showInputMessage="1" showErrorMessage="1" sqref="I13" xr:uid="{FCD00117-CEF0-4BC7-AC41-7F62CC56767C}">
      <formula1>$K$9:$K$9</formula1>
    </dataValidation>
    <dataValidation type="list" showInputMessage="1" showErrorMessage="1" sqref="D18:D48" xr:uid="{1B6A5A36-6DA1-4AED-A8F2-EEB3DAF8BBF7}">
      <formula1>$Z$18:$Z$29</formula1>
    </dataValidation>
    <dataValidation type="list" allowBlank="1" showInputMessage="1" showErrorMessage="1" sqref="M18:M48" xr:uid="{B085B2A7-2E44-4C1C-BC85-4A389F56C750}">
      <formula1>$Y$31:$Y$32</formula1>
    </dataValidation>
  </dataValidations>
  <printOptions verticalCentered="1"/>
  <pageMargins left="0.2" right="0.2" top="0.25" bottom="0.25" header="0.05" footer="0.05"/>
  <pageSetup scale="39" orientation="landscape"/>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2C0E-E076-47F9-AF66-223B393CBD1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8" priority="3" stopIfTrue="1">
      <formula>$U$9&gt;100%</formula>
    </cfRule>
    <cfRule type="expression" dxfId="147" priority="4">
      <formula>$U$9&lt;50%</formula>
    </cfRule>
  </conditionalFormatting>
  <conditionalFormatting sqref="V9:V10">
    <cfRule type="expression" dxfId="146" priority="1">
      <formula>$V$9&lt;50%</formula>
    </cfRule>
    <cfRule type="expression" dxfId="145" priority="2">
      <formula>$V$9&gt;50%</formula>
    </cfRule>
  </conditionalFormatting>
  <dataValidations count="5">
    <dataValidation type="list" allowBlank="1" showInputMessage="1" showErrorMessage="1" sqref="F17 K17 Q17 Q14" xr:uid="{38B5F6F6-BD5E-4391-84C3-E0FB082114DD}">
      <formula1>$Y$11:$Y$12</formula1>
    </dataValidation>
    <dataValidation type="list" allowBlank="1" showInputMessage="1" showErrorMessage="1" sqref="H13" xr:uid="{E4531E31-B302-485B-8BAF-0A7F717F72A1}">
      <formula1>$Y$13:$Y$14</formula1>
    </dataValidation>
    <dataValidation type="list" allowBlank="1" showInputMessage="1" showErrorMessage="1" sqref="I13" xr:uid="{7F7F1A6B-AAC0-4C96-A2D9-87FA851B9386}">
      <formula1>$K$9:$K$9</formula1>
    </dataValidation>
    <dataValidation type="list" showInputMessage="1" showErrorMessage="1" sqref="D18:D48" xr:uid="{297653DE-6B2E-49B9-A372-AEAE2A559B17}">
      <formula1>$Z$18:$Z$29</formula1>
    </dataValidation>
    <dataValidation type="list" allowBlank="1" showInputMessage="1" showErrorMessage="1" sqref="M18:M48" xr:uid="{6A5E305E-5E1B-4389-ABB7-2312BF278100}">
      <formula1>$Y$31:$Y$32</formula1>
    </dataValidation>
  </dataValidations>
  <printOptions verticalCentered="1"/>
  <pageMargins left="0.2" right="0.2" top="0.25" bottom="0.25" header="0.05" footer="0.05"/>
  <pageSetup scale="39" orientation="landscape"/>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BE96-2E8C-4DF6-BD69-5C9C20D37CF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996</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4" priority="3" stopIfTrue="1">
      <formula>$U$9&gt;100%</formula>
    </cfRule>
    <cfRule type="expression" dxfId="143" priority="4">
      <formula>$U$9&lt;50%</formula>
    </cfRule>
  </conditionalFormatting>
  <conditionalFormatting sqref="V9:V10">
    <cfRule type="expression" dxfId="142" priority="1">
      <formula>$V$9&lt;50%</formula>
    </cfRule>
    <cfRule type="expression" dxfId="141" priority="2">
      <formula>$V$9&gt;50%</formula>
    </cfRule>
  </conditionalFormatting>
  <dataValidations count="5">
    <dataValidation type="list" allowBlank="1" showInputMessage="1" showErrorMessage="1" sqref="M18:M48" xr:uid="{651B3131-84A5-405D-B16B-137436108D8D}">
      <formula1>$Y$31:$Y$32</formula1>
    </dataValidation>
    <dataValidation type="list" showInputMessage="1" showErrorMessage="1" sqref="D18:D48" xr:uid="{BCECEC0A-524B-4518-B8C7-03206E70583A}">
      <formula1>$Z$18:$Z$29</formula1>
    </dataValidation>
    <dataValidation type="list" allowBlank="1" showInputMessage="1" showErrorMessage="1" sqref="I13" xr:uid="{DBFEE84A-1728-49B9-8C37-1F5879B6843C}">
      <formula1>$K$9:$K$9</formula1>
    </dataValidation>
    <dataValidation type="list" allowBlank="1" showInputMessage="1" showErrorMessage="1" sqref="H13" xr:uid="{D15EB7E8-1D0C-4E90-8253-77811AC50063}">
      <formula1>$Y$13:$Y$14</formula1>
    </dataValidation>
    <dataValidation type="list" allowBlank="1" showInputMessage="1" showErrorMessage="1" sqref="F17 K17 Q17 Q14" xr:uid="{9DE8D1B8-EDAE-4DAA-B398-1F6FF422C091}">
      <formula1>$Y$11:$Y$12</formula1>
    </dataValidation>
  </dataValidations>
  <printOptions verticalCentered="1"/>
  <pageMargins left="0.2" right="0.2" top="0.25" bottom="0.25" header="0.05" footer="0.05"/>
  <pageSetup scale="39" orientation="landscape"/>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6009-6380-4CDE-8607-51CDA4B7444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76899105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0" priority="3" stopIfTrue="1">
      <formula>$U$9&gt;100%</formula>
    </cfRule>
    <cfRule type="expression" dxfId="139" priority="4">
      <formula>$U$9&lt;50%</formula>
    </cfRule>
  </conditionalFormatting>
  <conditionalFormatting sqref="V9:V10">
    <cfRule type="expression" dxfId="138" priority="1">
      <formula>$V$9&lt;50%</formula>
    </cfRule>
    <cfRule type="expression" dxfId="137" priority="2">
      <formula>$V$9&gt;50%</formula>
    </cfRule>
  </conditionalFormatting>
  <dataValidations count="5">
    <dataValidation type="list" allowBlank="1" showInputMessage="1" showErrorMessage="1" sqref="F17 K17 Q17 Q14" xr:uid="{B254421B-6BF2-4543-B333-D1496E98324A}">
      <formula1>$Y$11:$Y$12</formula1>
    </dataValidation>
    <dataValidation type="list" allowBlank="1" showInputMessage="1" showErrorMessage="1" sqref="H13" xr:uid="{353762CA-6AF7-4004-AE8E-8A8C17AD16FF}">
      <formula1>$Y$13:$Y$14</formula1>
    </dataValidation>
    <dataValidation type="list" allowBlank="1" showInputMessage="1" showErrorMessage="1" sqref="I13" xr:uid="{DD629768-37C2-4BE6-A9F9-8474C05976F4}">
      <formula1>$K$9:$K$9</formula1>
    </dataValidation>
    <dataValidation type="list" showInputMessage="1" showErrorMessage="1" sqref="D18:D48" xr:uid="{AB337034-441A-45F4-8F68-4C59043693A4}">
      <formula1>$Z$18:$Z$29</formula1>
    </dataValidation>
    <dataValidation type="list" allowBlank="1" showInputMessage="1" showErrorMessage="1" sqref="M18:M48" xr:uid="{FD265D11-DCF5-435B-BE50-0DA4FE48F528}">
      <formula1>$Y$31:$Y$32</formula1>
    </dataValidation>
  </dataValidations>
  <printOptions verticalCentered="1"/>
  <pageMargins left="0.2" right="0.2" top="0.25" bottom="0.25" header="0.05" footer="0.05"/>
  <pageSetup scale="39" orientation="landscape"/>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F17-C605-4BA8-80DF-53EAEDA3F4B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36" priority="3" stopIfTrue="1">
      <formula>$U$9&gt;100%</formula>
    </cfRule>
    <cfRule type="expression" dxfId="135" priority="4">
      <formula>$U$9&lt;50%</formula>
    </cfRule>
  </conditionalFormatting>
  <conditionalFormatting sqref="V9:V10">
    <cfRule type="expression" dxfId="134" priority="1">
      <formula>$V$9&lt;50%</formula>
    </cfRule>
    <cfRule type="expression" dxfId="133" priority="2">
      <formula>$V$9&gt;50%</formula>
    </cfRule>
  </conditionalFormatting>
  <dataValidations count="5">
    <dataValidation type="list" allowBlank="1" showInputMessage="1" showErrorMessage="1" sqref="M18:M48" xr:uid="{9FAE79F0-18DE-4E9C-9BC6-BB85F15597F7}">
      <formula1>$Y$31:$Y$32</formula1>
    </dataValidation>
    <dataValidation type="list" showInputMessage="1" showErrorMessage="1" sqref="D18:D48" xr:uid="{B9A67E47-6A92-48A9-9165-E27BB330980A}">
      <formula1>$Z$18:$Z$29</formula1>
    </dataValidation>
    <dataValidation type="list" allowBlank="1" showInputMessage="1" showErrorMessage="1" sqref="I13" xr:uid="{0D72316C-13FB-4682-B1D1-D52FE897F4C8}">
      <formula1>$K$9:$K$9</formula1>
    </dataValidation>
    <dataValidation type="list" allowBlank="1" showInputMessage="1" showErrorMessage="1" sqref="H13" xr:uid="{8F5ED2DE-9B06-45F8-9DBD-D9CE4CCC74B0}">
      <formula1>$Y$13:$Y$14</formula1>
    </dataValidation>
    <dataValidation type="list" allowBlank="1" showInputMessage="1" showErrorMessage="1" sqref="F17 K17 Q17 Q14" xr:uid="{C2E995CB-45AA-4733-8399-A2FAA1C5DA10}">
      <formula1>$Y$11:$Y$12</formula1>
    </dataValidation>
  </dataValidations>
  <printOptions verticalCentered="1"/>
  <pageMargins left="0.2" right="0.2" top="0.25" bottom="0.25" header="0.05" footer="0.05"/>
  <pageSetup scale="39" orientation="landscape"/>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24A8-4FDC-4305-A6F8-6A151F724DD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32" priority="3" stopIfTrue="1">
      <formula>$U$9&gt;100%</formula>
    </cfRule>
    <cfRule type="expression" dxfId="131" priority="4">
      <formula>$U$9&lt;50%</formula>
    </cfRule>
  </conditionalFormatting>
  <conditionalFormatting sqref="V9:V10">
    <cfRule type="expression" dxfId="130" priority="1">
      <formula>$V$9&lt;50%</formula>
    </cfRule>
    <cfRule type="expression" dxfId="129" priority="2">
      <formula>$V$9&gt;50%</formula>
    </cfRule>
  </conditionalFormatting>
  <dataValidations count="5">
    <dataValidation type="list" allowBlank="1" showInputMessage="1" showErrorMessage="1" sqref="F17 K17 Q17 Q14" xr:uid="{F45DE115-2A23-4C64-80E6-353F52ACE334}">
      <formula1>$Y$11:$Y$12</formula1>
    </dataValidation>
    <dataValidation type="list" allowBlank="1" showInputMessage="1" showErrorMessage="1" sqref="H13" xr:uid="{08B04748-8741-4AAF-A09F-D347497E8058}">
      <formula1>$Y$13:$Y$14</formula1>
    </dataValidation>
    <dataValidation type="list" allowBlank="1" showInputMessage="1" showErrorMessage="1" sqref="I13" xr:uid="{6879D290-8DD5-4989-8AD2-87A0BA22419B}">
      <formula1>$K$9:$K$9</formula1>
    </dataValidation>
    <dataValidation type="list" showInputMessage="1" showErrorMessage="1" sqref="D18:D48" xr:uid="{BF2DBD01-1250-4022-B283-C060CCDA49DB}">
      <formula1>$Z$18:$Z$29</formula1>
    </dataValidation>
    <dataValidation type="list" allowBlank="1" showInputMessage="1" showErrorMessage="1" sqref="M18:M48" xr:uid="{222ECF80-3CC6-4EFC-88A4-75A5113FEB1C}">
      <formula1>$Y$31:$Y$32</formula1>
    </dataValidation>
  </dataValidations>
  <printOptions verticalCentered="1"/>
  <pageMargins left="0.2" right="0.2" top="0.25" bottom="0.25" header="0.05" footer="0.05"/>
  <pageSetup scale="39" orientation="landscape"/>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AAE6-F865-4B1D-805F-8F395620058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8" priority="3" stopIfTrue="1">
      <formula>$U$9&gt;100%</formula>
    </cfRule>
    <cfRule type="expression" dxfId="127" priority="4">
      <formula>$U$9&lt;50%</formula>
    </cfRule>
  </conditionalFormatting>
  <conditionalFormatting sqref="V9:V10">
    <cfRule type="expression" dxfId="126" priority="1">
      <formula>$V$9&lt;50%</formula>
    </cfRule>
    <cfRule type="expression" dxfId="125" priority="2">
      <formula>$V$9&gt;50%</formula>
    </cfRule>
  </conditionalFormatting>
  <dataValidations count="5">
    <dataValidation type="list" allowBlank="1" showInputMessage="1" showErrorMessage="1" sqref="M18:M48" xr:uid="{BC813CD1-D4F9-47C9-89F7-5A90C62712BC}">
      <formula1>$Y$31:$Y$32</formula1>
    </dataValidation>
    <dataValidation type="list" showInputMessage="1" showErrorMessage="1" sqref="D18:D48" xr:uid="{982AC6A2-FB17-4671-8F6F-8AA42C245AA2}">
      <formula1>$Z$18:$Z$29</formula1>
    </dataValidation>
    <dataValidation type="list" allowBlank="1" showInputMessage="1" showErrorMessage="1" sqref="I13" xr:uid="{64B06B47-8E51-44FE-B2E9-DA206B164F15}">
      <formula1>$K$9:$K$9</formula1>
    </dataValidation>
    <dataValidation type="list" allowBlank="1" showInputMessage="1" showErrorMessage="1" sqref="H13" xr:uid="{B2FE0A91-7BF6-4B9D-9911-2F576ED732C1}">
      <formula1>$Y$13:$Y$14</formula1>
    </dataValidation>
    <dataValidation type="list" allowBlank="1" showInputMessage="1" showErrorMessage="1" sqref="F17 K17 Q17 Q14" xr:uid="{95575809-1425-49D8-BE81-1489D3607852}">
      <formula1>$Y$11:$Y$12</formula1>
    </dataValidation>
  </dataValidations>
  <printOptions verticalCentered="1"/>
  <pageMargins left="0.2" right="0.2" top="0.25" bottom="0.25" header="0.05" footer="0.05"/>
  <pageSetup scale="39" orientation="landscape"/>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1EC9-3416-47CF-A3D8-1EE41CA6408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4" priority="3" stopIfTrue="1">
      <formula>$U$9&gt;100%</formula>
    </cfRule>
    <cfRule type="expression" dxfId="123" priority="4">
      <formula>$U$9&lt;50%</formula>
    </cfRule>
  </conditionalFormatting>
  <conditionalFormatting sqref="V9:V10">
    <cfRule type="expression" dxfId="122" priority="1">
      <formula>$V$9&lt;50%</formula>
    </cfRule>
    <cfRule type="expression" dxfId="121" priority="2">
      <formula>$V$9&gt;50%</formula>
    </cfRule>
  </conditionalFormatting>
  <dataValidations count="5">
    <dataValidation type="list" allowBlank="1" showInputMessage="1" showErrorMessage="1" sqref="F17 K17 Q17 Q14" xr:uid="{665DFBBB-0166-4A97-BED8-DB359EF58A8B}">
      <formula1>$Y$11:$Y$12</formula1>
    </dataValidation>
    <dataValidation type="list" allowBlank="1" showInputMessage="1" showErrorMessage="1" sqref="H13" xr:uid="{6EB74E62-0CAC-45D8-9598-805FD76BE953}">
      <formula1>$Y$13:$Y$14</formula1>
    </dataValidation>
    <dataValidation type="list" allowBlank="1" showInputMessage="1" showErrorMessage="1" sqref="I13" xr:uid="{A357A083-C9DA-4EC1-999B-9F388D0FF3FD}">
      <formula1>$K$9:$K$9</formula1>
    </dataValidation>
    <dataValidation type="list" showInputMessage="1" showErrorMessage="1" sqref="D18:D48" xr:uid="{5E46B30C-8B8D-4366-94A1-6E7674A658BF}">
      <formula1>$Z$18:$Z$29</formula1>
    </dataValidation>
    <dataValidation type="list" allowBlank="1" showInputMessage="1" showErrorMessage="1" sqref="M18:M48" xr:uid="{4D51FCD9-2302-4DA4-A5EB-0363B5C6D9AA}">
      <formula1>$Y$31:$Y$32</formula1>
    </dataValidation>
  </dataValidations>
  <printOptions verticalCentered="1"/>
  <pageMargins left="0.2" right="0.2" top="0.25" bottom="0.25" header="0.05" footer="0.05"/>
  <pageSetup scale="39" orientation="landscape"/>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0A81-B261-435F-A7D4-E5F8247474C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76899097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0" priority="3" stopIfTrue="1">
      <formula>$U$9&gt;100%</formula>
    </cfRule>
    <cfRule type="expression" dxfId="119" priority="4">
      <formula>$U$9&lt;50%</formula>
    </cfRule>
  </conditionalFormatting>
  <conditionalFormatting sqref="V9:V10">
    <cfRule type="expression" dxfId="118" priority="1">
      <formula>$V$9&lt;50%</formula>
    </cfRule>
    <cfRule type="expression" dxfId="117" priority="2">
      <formula>$V$9&gt;50%</formula>
    </cfRule>
  </conditionalFormatting>
  <dataValidations count="5">
    <dataValidation type="list" allowBlank="1" showInputMessage="1" showErrorMessage="1" sqref="M18:M48" xr:uid="{4504E29E-EAE5-461D-A583-877D83C26A2E}">
      <formula1>$Y$31:$Y$32</formula1>
    </dataValidation>
    <dataValidation type="list" showInputMessage="1" showErrorMessage="1" sqref="D18:D48" xr:uid="{E1F88AF3-6B28-445C-BDC3-82645623FE51}">
      <formula1>$Z$18:$Z$29</formula1>
    </dataValidation>
    <dataValidation type="list" allowBlank="1" showInputMessage="1" showErrorMessage="1" sqref="I13" xr:uid="{6E2058BA-B533-4E34-A74D-A2EA637F228F}">
      <formula1>$K$9:$K$9</formula1>
    </dataValidation>
    <dataValidation type="list" allowBlank="1" showInputMessage="1" showErrorMessage="1" sqref="H13" xr:uid="{CB9D4DD4-C68F-4D98-96AA-15451A9A2896}">
      <formula1>$Y$13:$Y$14</formula1>
    </dataValidation>
    <dataValidation type="list" allowBlank="1" showInputMessage="1" showErrorMessage="1" sqref="F17 K17 Q17 Q14" xr:uid="{667837D8-C893-4E2C-AFF5-641ED35B2AFC}">
      <formula1>$Y$11:$Y$12</formula1>
    </dataValidation>
  </dataValidations>
  <printOptions verticalCentered="1"/>
  <pageMargins left="0.2" right="0.2" top="0.25" bottom="0.25" header="0.05" footer="0.05"/>
  <pageSetup scale="39" orientation="landscape"/>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D490-4BEF-47C9-A840-D922D9EA1F6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1006</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16" priority="3" stopIfTrue="1">
      <formula>$U$9&gt;100%</formula>
    </cfRule>
    <cfRule type="expression" dxfId="115" priority="4">
      <formula>$U$9&lt;50%</formula>
    </cfRule>
  </conditionalFormatting>
  <conditionalFormatting sqref="V9:V10">
    <cfRule type="expression" dxfId="114" priority="1">
      <formula>$V$9&lt;50%</formula>
    </cfRule>
    <cfRule type="expression" dxfId="113" priority="2">
      <formula>$V$9&gt;50%</formula>
    </cfRule>
  </conditionalFormatting>
  <dataValidations count="5">
    <dataValidation type="list" allowBlank="1" showInputMessage="1" showErrorMessage="1" sqref="F17 K17 Q17 Q14" xr:uid="{FC040DA7-C5AE-47C3-A872-77A4357D0AA2}">
      <formula1>$Y$11:$Y$12</formula1>
    </dataValidation>
    <dataValidation type="list" allowBlank="1" showInputMessage="1" showErrorMessage="1" sqref="H13" xr:uid="{3CDF86EC-AAD3-4247-B9D4-2F2A4A51134F}">
      <formula1>$Y$13:$Y$14</formula1>
    </dataValidation>
    <dataValidation type="list" allowBlank="1" showInputMessage="1" showErrorMessage="1" sqref="I13" xr:uid="{B1D866E2-9F22-4C03-87EF-57D484F64E0D}">
      <formula1>$K$9:$K$9</formula1>
    </dataValidation>
    <dataValidation type="list" showInputMessage="1" showErrorMessage="1" sqref="D18:D48" xr:uid="{3A347481-DD48-4B67-8C7E-87269B000E7A}">
      <formula1>$Z$18:$Z$29</formula1>
    </dataValidation>
    <dataValidation type="list" allowBlank="1" showInputMessage="1" showErrorMessage="1" sqref="M18:M48" xr:uid="{53EAD76C-9B64-426C-A7BA-F0CD94F3C903}">
      <formula1>$Y$31:$Y$32</formula1>
    </dataValidation>
  </dataValidations>
  <printOptions verticalCentered="1"/>
  <pageMargins left="0.2" right="0.2" top="0.25" bottom="0.25" header="0.05" footer="0.05"/>
  <pageSetup scale="39" orientation="landscape"/>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15FF-7702-442F-BB8F-99D27788837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1007</v>
      </c>
      <c r="G2" s="545"/>
      <c r="H2" s="541" t="s">
        <v>36</v>
      </c>
      <c r="I2" s="542"/>
      <c r="J2" s="543"/>
      <c r="K2" s="48"/>
      <c r="L2" s="526" t="s">
        <v>37</v>
      </c>
      <c r="M2" s="527"/>
      <c r="N2" s="528"/>
      <c r="O2" s="240"/>
      <c r="P2" s="439">
        <f>H49</f>
        <v>112401.52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61820.85</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50580.670000000006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1008</v>
      </c>
      <c r="G5" s="539"/>
      <c r="H5" s="535" t="s">
        <v>52</v>
      </c>
      <c r="I5" s="536"/>
      <c r="J5" s="537"/>
      <c r="K5" s="46"/>
      <c r="L5" s="532" t="s">
        <v>53</v>
      </c>
      <c r="M5" s="533"/>
      <c r="N5" s="534"/>
      <c r="O5" s="240"/>
      <c r="P5" s="518">
        <f>IFERROR((P2-P3)/P2,"")</f>
        <v>0.44999987544652426</v>
      </c>
      <c r="Q5" s="518"/>
      <c r="R5" s="519"/>
      <c r="S5" s="452" t="s">
        <v>54</v>
      </c>
      <c r="T5" s="454"/>
      <c r="U5" s="511"/>
      <c r="V5" s="512"/>
      <c r="W5" s="31"/>
      <c r="X5" s="167"/>
      <c r="Y5" s="175"/>
      <c r="Z5" s="173"/>
      <c r="AA5" s="173"/>
      <c r="AB5" s="173"/>
    </row>
    <row r="6" spans="1:28" ht="15" customHeight="1">
      <c r="A6" s="167"/>
      <c r="B6" s="230" t="s">
        <v>55</v>
      </c>
      <c r="C6" s="44"/>
      <c r="D6" s="535" t="s">
        <v>56</v>
      </c>
      <c r="E6" s="537"/>
      <c r="F6" s="707" t="s">
        <v>1009</v>
      </c>
      <c r="G6" s="539"/>
      <c r="H6" s="535" t="s">
        <v>58</v>
      </c>
      <c r="I6" s="536"/>
      <c r="J6" s="537"/>
      <c r="K6" s="46"/>
      <c r="L6" s="513" t="s">
        <v>59</v>
      </c>
      <c r="M6" s="514"/>
      <c r="N6" s="515"/>
      <c r="O6" s="240"/>
      <c r="P6" s="516">
        <f>T49</f>
        <v>61820.85</v>
      </c>
      <c r="Q6" s="516"/>
      <c r="R6" s="517"/>
      <c r="S6" s="452" t="s">
        <v>60</v>
      </c>
      <c r="T6" s="454"/>
      <c r="U6" s="511"/>
      <c r="V6" s="512"/>
      <c r="W6" s="32"/>
      <c r="X6" s="64"/>
      <c r="Y6" s="65"/>
      <c r="Z6" s="173"/>
      <c r="AA6" s="173"/>
      <c r="AB6" s="173"/>
    </row>
    <row r="7" spans="1:28" ht="15" customHeight="1">
      <c r="A7" s="167"/>
      <c r="B7" s="230" t="s">
        <v>61</v>
      </c>
      <c r="C7" s="45"/>
      <c r="D7" s="535" t="s">
        <v>62</v>
      </c>
      <c r="E7" s="537"/>
      <c r="F7" s="710">
        <v>82109046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61820.85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81">
        <v>6250</v>
      </c>
      <c r="G18" s="23">
        <f>ROUND(IF($F$17="USD $", F18*$E$15,F18*$D$15),2)</f>
        <v>8875</v>
      </c>
      <c r="H18" s="24">
        <f>ROUND(IF($H$17=$G$17,E18*G18,E18*F18),2)</f>
        <v>8875</v>
      </c>
      <c r="I18" s="25"/>
      <c r="J18" s="201">
        <f t="shared" ref="J18:J48" si="0">E18</f>
        <v>1</v>
      </c>
      <c r="K18" s="23">
        <f>IFERROR(IF(M18="OEM DISC %",ROUND(IF($K$17=$F$17,F18*(1-N18),G18*(1-N18)),2),IF(M18="MARKUP %",ROUND(R18/J18*(1+N18),2))),0)</f>
        <v>4881.25</v>
      </c>
      <c r="L18" s="23">
        <f>ROUND((J18*K18),2)</f>
        <v>4881.25</v>
      </c>
      <c r="M18" s="22" t="s">
        <v>113</v>
      </c>
      <c r="N18" s="50">
        <v>0.45</v>
      </c>
      <c r="O18" s="68"/>
      <c r="P18" s="2"/>
      <c r="Q18" s="27"/>
      <c r="R18" s="28">
        <f>ROUND(IF($R$17=$Q$17,Q18,IF($R$17="USD $",Q18*$D$15,Q18*$E$15))*E18,2)</f>
        <v>0</v>
      </c>
      <c r="S18" s="28">
        <f>IFERROR(ROUND(T18/E18,2),0)</f>
        <v>4881.25</v>
      </c>
      <c r="T18" s="28">
        <f>ROUND(L18-R18,2)</f>
        <v>4881.25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81">
        <v>2450</v>
      </c>
      <c r="G19" s="52">
        <f t="shared" ref="G19:G48" si="1">ROUND(IF($F$17="USD $", F19*$E$15,F19*$D$15),2)</f>
        <v>3479</v>
      </c>
      <c r="H19" s="53">
        <f t="shared" ref="H19:H48" si="2">ROUND(IF($H$17=$G$17,E19*G19,E19*F19),2)</f>
        <v>3479</v>
      </c>
      <c r="I19" s="56"/>
      <c r="J19" s="200">
        <f t="shared" si="0"/>
        <v>1</v>
      </c>
      <c r="K19" s="52">
        <f t="shared" ref="K19:K48" si="3">IFERROR(IF(M19="OEM DISC %",ROUND(IF($K$17=$F$17,F19*(1-N19),G19*(1-N19)),2),IF(M19="MARKUP %",ROUND(R19/J19*(1+N19),2))),0)</f>
        <v>1913.45</v>
      </c>
      <c r="L19" s="52">
        <f t="shared" ref="L19:L48" si="4">ROUND((J19*K19),2)</f>
        <v>1913.45</v>
      </c>
      <c r="M19" s="252" t="s">
        <v>113</v>
      </c>
      <c r="N19" s="30">
        <v>0.45</v>
      </c>
      <c r="O19" s="68"/>
      <c r="P19" s="1"/>
      <c r="Q19" s="29"/>
      <c r="R19" s="54">
        <f>ROUND(IF($R$17=$Q$17,Q19,IF($R$17="USD $",Q19*$D$15,Q19*$E$15))*E19,2)</f>
        <v>0</v>
      </c>
      <c r="S19" s="77">
        <f t="shared" ref="S19:S48" si="5">IFERROR(ROUND(T19/E19,2),0)</f>
        <v>1913.45</v>
      </c>
      <c r="T19" s="77">
        <f t="shared" ref="T19:T48" si="6">ROUND(L19-R19,2)</f>
        <v>1913.45</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81">
        <v>2980</v>
      </c>
      <c r="G20" s="23">
        <f t="shared" si="1"/>
        <v>4231.6000000000004</v>
      </c>
      <c r="H20" s="24">
        <f t="shared" si="2"/>
        <v>4231.6000000000004</v>
      </c>
      <c r="I20" s="56"/>
      <c r="J20" s="201">
        <f t="shared" si="0"/>
        <v>1</v>
      </c>
      <c r="K20" s="23">
        <f t="shared" si="3"/>
        <v>2327.38</v>
      </c>
      <c r="L20" s="23">
        <f t="shared" si="4"/>
        <v>2327.38</v>
      </c>
      <c r="M20" s="22" t="s">
        <v>113</v>
      </c>
      <c r="N20" s="26">
        <v>0.45</v>
      </c>
      <c r="O20" s="68"/>
      <c r="P20" s="3"/>
      <c r="Q20" s="27"/>
      <c r="R20" s="28">
        <f t="shared" ref="R20:R48" si="9">ROUND(IF($R$17=$Q$17,Q20,IF($R$17="USD $",Q20*$D$15,Q20*$E$15))*E20,2)</f>
        <v>0</v>
      </c>
      <c r="S20" s="28">
        <f t="shared" si="5"/>
        <v>2327.38</v>
      </c>
      <c r="T20" s="28">
        <f t="shared" si="6"/>
        <v>2327.38</v>
      </c>
      <c r="U20" s="43">
        <f t="shared" si="7"/>
        <v>0</v>
      </c>
      <c r="V20" s="43">
        <f t="shared" si="8"/>
        <v>1</v>
      </c>
      <c r="W20" s="41"/>
      <c r="X20" s="67"/>
      <c r="Y20" s="173" t="s">
        <v>119</v>
      </c>
      <c r="Z20" s="173">
        <v>750</v>
      </c>
      <c r="AA20" s="173"/>
      <c r="AB20" s="173"/>
    </row>
    <row r="21" spans="1:28">
      <c r="A21" s="167"/>
      <c r="B21" s="1">
        <v>2872395</v>
      </c>
      <c r="C21" s="275" t="s">
        <v>921</v>
      </c>
      <c r="D21" s="249">
        <v>6000</v>
      </c>
      <c r="E21" s="277">
        <v>6</v>
      </c>
      <c r="F21" s="281">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81">
        <v>3250</v>
      </c>
      <c r="G22" s="23">
        <f t="shared" si="1"/>
        <v>4615</v>
      </c>
      <c r="H22" s="24">
        <f t="shared" si="2"/>
        <v>4615</v>
      </c>
      <c r="I22" s="56"/>
      <c r="J22" s="201">
        <f t="shared" si="0"/>
        <v>1</v>
      </c>
      <c r="K22" s="23">
        <f t="shared" si="3"/>
        <v>2538.25</v>
      </c>
      <c r="L22" s="23">
        <f t="shared" si="4"/>
        <v>2538.25</v>
      </c>
      <c r="M22" s="22" t="s">
        <v>113</v>
      </c>
      <c r="N22" s="26">
        <v>0.45</v>
      </c>
      <c r="O22" s="68"/>
      <c r="P22" s="3"/>
      <c r="Q22" s="27"/>
      <c r="R22" s="28">
        <f t="shared" si="9"/>
        <v>0</v>
      </c>
      <c r="S22" s="28">
        <f t="shared" si="5"/>
        <v>2538.25</v>
      </c>
      <c r="T22" s="28">
        <f t="shared" si="6"/>
        <v>2538.25</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81">
        <v>1350</v>
      </c>
      <c r="G23" s="52">
        <f t="shared" si="1"/>
        <v>1917</v>
      </c>
      <c r="H23" s="53">
        <f t="shared" si="2"/>
        <v>1917</v>
      </c>
      <c r="I23" s="56"/>
      <c r="J23" s="200">
        <f t="shared" si="0"/>
        <v>1</v>
      </c>
      <c r="K23" s="52">
        <f t="shared" si="3"/>
        <v>1054.3499999999999</v>
      </c>
      <c r="L23" s="52">
        <f t="shared" si="4"/>
        <v>1054.3499999999999</v>
      </c>
      <c r="M23" s="252" t="s">
        <v>113</v>
      </c>
      <c r="N23" s="30">
        <v>0.45</v>
      </c>
      <c r="O23" s="68"/>
      <c r="P23" s="1"/>
      <c r="Q23" s="29"/>
      <c r="R23" s="54">
        <f t="shared" si="9"/>
        <v>0</v>
      </c>
      <c r="S23" s="77">
        <f t="shared" si="5"/>
        <v>1054.3499999999999</v>
      </c>
      <c r="T23" s="77">
        <f t="shared" si="6"/>
        <v>1054.3499999999999</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81">
        <v>72</v>
      </c>
      <c r="G24" s="23">
        <f t="shared" si="1"/>
        <v>102.24</v>
      </c>
      <c r="H24" s="24">
        <f t="shared" si="2"/>
        <v>102.24</v>
      </c>
      <c r="I24" s="56"/>
      <c r="J24" s="201">
        <f t="shared" si="0"/>
        <v>1</v>
      </c>
      <c r="K24" s="23">
        <f t="shared" si="3"/>
        <v>56.23</v>
      </c>
      <c r="L24" s="23">
        <f t="shared" si="4"/>
        <v>56.23</v>
      </c>
      <c r="M24" s="22" t="s">
        <v>113</v>
      </c>
      <c r="N24" s="26">
        <v>0.45</v>
      </c>
      <c r="O24" s="68"/>
      <c r="P24" s="3"/>
      <c r="Q24" s="27"/>
      <c r="R24" s="28">
        <f t="shared" si="9"/>
        <v>0</v>
      </c>
      <c r="S24" s="28">
        <f t="shared" si="5"/>
        <v>56.23</v>
      </c>
      <c r="T24" s="28">
        <f t="shared" si="6"/>
        <v>56.23</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81">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926</v>
      </c>
      <c r="C26" s="275" t="s">
        <v>927</v>
      </c>
      <c r="D26" s="250">
        <v>250</v>
      </c>
      <c r="E26" s="277">
        <v>1</v>
      </c>
      <c r="F26" s="281">
        <v>54</v>
      </c>
      <c r="G26" s="23">
        <f t="shared" si="1"/>
        <v>76.680000000000007</v>
      </c>
      <c r="H26" s="24">
        <f t="shared" si="2"/>
        <v>76.680000000000007</v>
      </c>
      <c r="I26" s="56"/>
      <c r="J26" s="201">
        <f t="shared" si="0"/>
        <v>1</v>
      </c>
      <c r="K26" s="23">
        <f t="shared" si="3"/>
        <v>42.17</v>
      </c>
      <c r="L26" s="23">
        <f t="shared" si="4"/>
        <v>42.17</v>
      </c>
      <c r="M26" s="22" t="s">
        <v>113</v>
      </c>
      <c r="N26" s="26">
        <v>0.45</v>
      </c>
      <c r="O26" s="68"/>
      <c r="P26" s="3"/>
      <c r="Q26" s="27"/>
      <c r="R26" s="28">
        <f t="shared" si="9"/>
        <v>0</v>
      </c>
      <c r="S26" s="28">
        <f t="shared" si="5"/>
        <v>42.17</v>
      </c>
      <c r="T26" s="28">
        <f t="shared" si="6"/>
        <v>42.17</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81">
        <v>156</v>
      </c>
      <c r="G27" s="52">
        <f t="shared" si="1"/>
        <v>221.52</v>
      </c>
      <c r="H27" s="53">
        <f t="shared" si="2"/>
        <v>221.52</v>
      </c>
      <c r="I27" s="56"/>
      <c r="J27" s="200">
        <f t="shared" si="0"/>
        <v>1</v>
      </c>
      <c r="K27" s="52">
        <f t="shared" si="3"/>
        <v>121.84</v>
      </c>
      <c r="L27" s="52">
        <f t="shared" si="4"/>
        <v>121.84</v>
      </c>
      <c r="M27" s="252" t="s">
        <v>113</v>
      </c>
      <c r="N27" s="30">
        <v>0.45</v>
      </c>
      <c r="O27" s="68"/>
      <c r="P27" s="1"/>
      <c r="Q27" s="29"/>
      <c r="R27" s="54">
        <f t="shared" si="9"/>
        <v>0</v>
      </c>
      <c r="S27" s="77">
        <f t="shared" si="5"/>
        <v>121.84</v>
      </c>
      <c r="T27" s="77">
        <f t="shared" si="6"/>
        <v>121.84</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81">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1015</v>
      </c>
      <c r="C29" s="275" t="s">
        <v>933</v>
      </c>
      <c r="D29" s="249">
        <v>500</v>
      </c>
      <c r="E29" s="277">
        <v>1</v>
      </c>
      <c r="F29" s="281">
        <v>205</v>
      </c>
      <c r="G29" s="52">
        <f>ROUND(IF($F$17="USD $", F29*$E$15,F29*$D$15),2)</f>
        <v>291.10000000000002</v>
      </c>
      <c r="H29" s="53">
        <f>ROUND(IF($H$17=$G$17,E29*G29,E29*F29),2)</f>
        <v>291.10000000000002</v>
      </c>
      <c r="I29" s="56"/>
      <c r="J29" s="200">
        <f t="shared" si="0"/>
        <v>1</v>
      </c>
      <c r="K29" s="52">
        <f t="shared" si="3"/>
        <v>160.11000000000001</v>
      </c>
      <c r="L29" s="52">
        <f>ROUND((J29*K29),2)</f>
        <v>160.11000000000001</v>
      </c>
      <c r="M29" s="252" t="s">
        <v>113</v>
      </c>
      <c r="N29" s="30">
        <v>0.45</v>
      </c>
      <c r="O29" s="68"/>
      <c r="P29" s="1"/>
      <c r="Q29" s="29"/>
      <c r="R29" s="54">
        <f t="shared" si="9"/>
        <v>0</v>
      </c>
      <c r="S29" s="77">
        <f t="shared" si="5"/>
        <v>160.11000000000001</v>
      </c>
      <c r="T29" s="77">
        <f t="shared" si="6"/>
        <v>160.11000000000001</v>
      </c>
      <c r="U29" s="55">
        <f t="shared" si="7"/>
        <v>0</v>
      </c>
      <c r="V29" s="55">
        <f t="shared" si="8"/>
        <v>1</v>
      </c>
      <c r="W29" s="42"/>
      <c r="X29" s="67"/>
      <c r="Y29" s="173" t="s">
        <v>143</v>
      </c>
      <c r="Z29" s="173"/>
      <c r="AA29" s="173"/>
      <c r="AB29" s="173"/>
    </row>
    <row r="30" spans="1:28">
      <c r="A30" s="167"/>
      <c r="B30" s="2">
        <v>29539579</v>
      </c>
      <c r="C30" s="275" t="s">
        <v>294</v>
      </c>
      <c r="D30" s="250">
        <v>500</v>
      </c>
      <c r="E30" s="277">
        <v>1</v>
      </c>
      <c r="F30" s="281">
        <v>189</v>
      </c>
      <c r="G30" s="23">
        <f>ROUND(IF($F$17="USD $", F30*$E$15,F30*$D$15),2)</f>
        <v>268.38</v>
      </c>
      <c r="H30" s="24">
        <f>ROUND(IF($H$17=$G$17,E30*G30,E30*F30),2)</f>
        <v>268.38</v>
      </c>
      <c r="I30" s="56"/>
      <c r="J30" s="201">
        <f t="shared" si="0"/>
        <v>1</v>
      </c>
      <c r="K30" s="23">
        <f>IFERROR(IF(M30="OEM DISC %",ROUND(IF($K$17=$F$17,F30*(1-N30),G30*(1-N30)),2),IF(M30="MARKUP %",ROUND(R30/J30*(1+N30),2))),0)</f>
        <v>147.61000000000001</v>
      </c>
      <c r="L30" s="23">
        <f t="shared" si="4"/>
        <v>147.61000000000001</v>
      </c>
      <c r="M30" s="22" t="s">
        <v>113</v>
      </c>
      <c r="N30" s="26">
        <v>0.45</v>
      </c>
      <c r="O30" s="68"/>
      <c r="P30" s="3"/>
      <c r="Q30" s="27"/>
      <c r="R30" s="28">
        <f t="shared" si="9"/>
        <v>0</v>
      </c>
      <c r="S30" s="28">
        <f t="shared" si="5"/>
        <v>147.61000000000001</v>
      </c>
      <c r="T30" s="28">
        <f t="shared" si="6"/>
        <v>147.61000000000001</v>
      </c>
      <c r="U30" s="43">
        <f t="shared" si="7"/>
        <v>0</v>
      </c>
      <c r="V30" s="43">
        <f t="shared" si="8"/>
        <v>1</v>
      </c>
      <c r="W30" s="41"/>
      <c r="X30" s="67"/>
      <c r="Y30" s="173"/>
      <c r="Z30" s="173"/>
      <c r="AA30" s="173"/>
      <c r="AB30" s="173"/>
    </row>
    <row r="31" spans="1:28">
      <c r="A31" s="167"/>
      <c r="B31" s="1">
        <v>60219845</v>
      </c>
      <c r="C31" s="275" t="s">
        <v>935</v>
      </c>
      <c r="D31" s="249">
        <v>250</v>
      </c>
      <c r="E31" s="277">
        <v>1</v>
      </c>
      <c r="F31" s="281">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60214100</v>
      </c>
      <c r="C32" s="275" t="s">
        <v>1016</v>
      </c>
      <c r="D32" s="250">
        <v>250</v>
      </c>
      <c r="E32" s="277">
        <v>1</v>
      </c>
      <c r="F32" s="281">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1017</v>
      </c>
      <c r="C33" s="280" t="s">
        <v>1018</v>
      </c>
      <c r="D33" s="249">
        <v>10000</v>
      </c>
      <c r="E33" s="277">
        <v>1</v>
      </c>
      <c r="F33" s="281">
        <v>7200</v>
      </c>
      <c r="G33" s="52">
        <f t="shared" si="1"/>
        <v>10224</v>
      </c>
      <c r="H33" s="53">
        <f t="shared" si="2"/>
        <v>10224</v>
      </c>
      <c r="I33" s="56"/>
      <c r="J33" s="200">
        <f t="shared" si="0"/>
        <v>1</v>
      </c>
      <c r="K33" s="52">
        <f t="shared" si="3"/>
        <v>5623.2</v>
      </c>
      <c r="L33" s="52">
        <f t="shared" si="4"/>
        <v>5623.2</v>
      </c>
      <c r="M33" s="252" t="s">
        <v>113</v>
      </c>
      <c r="N33" s="30">
        <v>0.45</v>
      </c>
      <c r="O33" s="68"/>
      <c r="P33" s="1"/>
      <c r="Q33" s="29"/>
      <c r="R33" s="54">
        <f t="shared" si="9"/>
        <v>0</v>
      </c>
      <c r="S33" s="77">
        <f t="shared" si="5"/>
        <v>5623.2</v>
      </c>
      <c r="T33" s="77">
        <f t="shared" si="6"/>
        <v>5623.2</v>
      </c>
      <c r="U33" s="55">
        <f t="shared" si="7"/>
        <v>0</v>
      </c>
      <c r="V33" s="55">
        <f t="shared" si="8"/>
        <v>1</v>
      </c>
      <c r="W33" s="42"/>
      <c r="X33" s="67"/>
      <c r="Y33" s="173"/>
      <c r="Z33" s="173"/>
      <c r="AA33" s="173"/>
      <c r="AB33" s="173"/>
    </row>
    <row r="34" spans="1:28">
      <c r="A34" s="167"/>
      <c r="B34" s="2" t="s">
        <v>1019</v>
      </c>
      <c r="C34" s="275" t="s">
        <v>1020</v>
      </c>
      <c r="D34" s="250">
        <v>10000</v>
      </c>
      <c r="E34" s="277">
        <v>1</v>
      </c>
      <c r="F34" s="281">
        <v>7750</v>
      </c>
      <c r="G34" s="23">
        <f t="shared" si="1"/>
        <v>11005</v>
      </c>
      <c r="H34" s="24">
        <f t="shared" si="2"/>
        <v>11005</v>
      </c>
      <c r="I34" s="56"/>
      <c r="J34" s="201">
        <f t="shared" si="0"/>
        <v>1</v>
      </c>
      <c r="K34" s="23">
        <f t="shared" si="3"/>
        <v>6052.75</v>
      </c>
      <c r="L34" s="23">
        <f t="shared" si="4"/>
        <v>6052.75</v>
      </c>
      <c r="M34" s="22" t="s">
        <v>113</v>
      </c>
      <c r="N34" s="26">
        <v>0.45</v>
      </c>
      <c r="O34" s="68"/>
      <c r="P34" s="3"/>
      <c r="Q34" s="27"/>
      <c r="R34" s="28">
        <f t="shared" si="9"/>
        <v>0</v>
      </c>
      <c r="S34" s="28">
        <f t="shared" si="5"/>
        <v>6052.75</v>
      </c>
      <c r="T34" s="28">
        <f t="shared" si="6"/>
        <v>6052.75</v>
      </c>
      <c r="U34" s="43">
        <f t="shared" si="7"/>
        <v>0</v>
      </c>
      <c r="V34" s="43">
        <f t="shared" si="8"/>
        <v>1</v>
      </c>
      <c r="W34" s="41"/>
      <c r="X34" s="67"/>
      <c r="Y34" s="173"/>
      <c r="Z34" s="173"/>
      <c r="AA34" s="173"/>
      <c r="AB34" s="173"/>
    </row>
    <row r="35" spans="1:28">
      <c r="A35" s="167"/>
      <c r="B35" s="1" t="s">
        <v>1021</v>
      </c>
      <c r="C35" s="275" t="s">
        <v>1022</v>
      </c>
      <c r="D35" s="249">
        <v>10000</v>
      </c>
      <c r="E35" s="277">
        <v>1</v>
      </c>
      <c r="F35" s="281">
        <v>9150</v>
      </c>
      <c r="G35" s="52">
        <f t="shared" si="1"/>
        <v>12993</v>
      </c>
      <c r="H35" s="53">
        <f t="shared" si="2"/>
        <v>12993</v>
      </c>
      <c r="I35" s="56"/>
      <c r="J35" s="200">
        <f t="shared" si="0"/>
        <v>1</v>
      </c>
      <c r="K35" s="52">
        <f t="shared" si="3"/>
        <v>7146.15</v>
      </c>
      <c r="L35" s="52">
        <f t="shared" si="4"/>
        <v>7146.15</v>
      </c>
      <c r="M35" s="252" t="s">
        <v>113</v>
      </c>
      <c r="N35" s="30">
        <v>0.45</v>
      </c>
      <c r="O35" s="68"/>
      <c r="P35" s="1"/>
      <c r="Q35" s="29"/>
      <c r="R35" s="54">
        <f t="shared" si="9"/>
        <v>0</v>
      </c>
      <c r="S35" s="77">
        <f t="shared" si="5"/>
        <v>7146.15</v>
      </c>
      <c r="T35" s="77">
        <f t="shared" si="6"/>
        <v>7146.15</v>
      </c>
      <c r="U35" s="55">
        <f t="shared" si="7"/>
        <v>0</v>
      </c>
      <c r="V35" s="55">
        <f t="shared" si="8"/>
        <v>1</v>
      </c>
      <c r="W35" s="42"/>
      <c r="X35" s="67"/>
      <c r="Y35" s="173"/>
      <c r="Z35" s="173"/>
      <c r="AA35" s="173"/>
      <c r="AB35" s="173"/>
    </row>
    <row r="36" spans="1:28">
      <c r="A36" s="167"/>
      <c r="B36" s="2" t="s">
        <v>1023</v>
      </c>
      <c r="C36" s="275" t="s">
        <v>1024</v>
      </c>
      <c r="D36" s="250">
        <v>10000</v>
      </c>
      <c r="E36" s="277">
        <v>1</v>
      </c>
      <c r="F36" s="281">
        <v>9400</v>
      </c>
      <c r="G36" s="23">
        <f t="shared" si="1"/>
        <v>13348</v>
      </c>
      <c r="H36" s="24">
        <f t="shared" si="2"/>
        <v>13348</v>
      </c>
      <c r="I36" s="56"/>
      <c r="J36" s="201">
        <f t="shared" si="0"/>
        <v>1</v>
      </c>
      <c r="K36" s="23">
        <f t="shared" si="3"/>
        <v>7341.4</v>
      </c>
      <c r="L36" s="23">
        <f t="shared" si="4"/>
        <v>7341.4</v>
      </c>
      <c r="M36" s="22" t="s">
        <v>113</v>
      </c>
      <c r="N36" s="26">
        <v>0.45</v>
      </c>
      <c r="O36" s="68"/>
      <c r="P36" s="3"/>
      <c r="Q36" s="27"/>
      <c r="R36" s="28">
        <f t="shared" si="9"/>
        <v>0</v>
      </c>
      <c r="S36" s="28">
        <f t="shared" si="5"/>
        <v>7341.4</v>
      </c>
      <c r="T36" s="28">
        <f t="shared" si="6"/>
        <v>7341.4</v>
      </c>
      <c r="U36" s="43">
        <f t="shared" si="7"/>
        <v>0</v>
      </c>
      <c r="V36" s="43">
        <f t="shared" si="8"/>
        <v>1</v>
      </c>
      <c r="W36" s="41"/>
      <c r="X36" s="67"/>
      <c r="Y36" s="173"/>
      <c r="Z36" s="173"/>
      <c r="AA36" s="173"/>
      <c r="AB36" s="173"/>
    </row>
    <row r="37" spans="1:28">
      <c r="A37" s="167"/>
      <c r="B37" s="1" t="s">
        <v>1025</v>
      </c>
      <c r="C37" s="275" t="s">
        <v>906</v>
      </c>
      <c r="D37" s="249">
        <v>10000</v>
      </c>
      <c r="E37" s="277">
        <v>1</v>
      </c>
      <c r="F37" s="281">
        <v>1250</v>
      </c>
      <c r="G37" s="52">
        <f t="shared" si="1"/>
        <v>1775</v>
      </c>
      <c r="H37" s="53">
        <f t="shared" si="2"/>
        <v>1775</v>
      </c>
      <c r="I37" s="56"/>
      <c r="J37" s="200">
        <f t="shared" si="0"/>
        <v>1</v>
      </c>
      <c r="K37" s="52">
        <f t="shared" si="3"/>
        <v>976.25</v>
      </c>
      <c r="L37" s="52">
        <f t="shared" si="4"/>
        <v>976.25</v>
      </c>
      <c r="M37" s="252" t="s">
        <v>113</v>
      </c>
      <c r="N37" s="30">
        <v>0.45</v>
      </c>
      <c r="O37" s="68"/>
      <c r="P37" s="1"/>
      <c r="Q37" s="29"/>
      <c r="R37" s="54">
        <f t="shared" si="9"/>
        <v>0</v>
      </c>
      <c r="S37" s="77">
        <f t="shared" si="5"/>
        <v>976.25</v>
      </c>
      <c r="T37" s="77">
        <f t="shared" si="6"/>
        <v>976.25</v>
      </c>
      <c r="U37" s="55">
        <f t="shared" si="7"/>
        <v>0</v>
      </c>
      <c r="V37" s="55">
        <f t="shared" si="8"/>
        <v>1</v>
      </c>
      <c r="W37" s="42"/>
      <c r="X37" s="67"/>
      <c r="Y37" s="173"/>
      <c r="Z37" s="173"/>
      <c r="AA37" s="173"/>
      <c r="AB37" s="173"/>
    </row>
    <row r="38" spans="1:28">
      <c r="A38" s="167"/>
      <c r="B38" s="2" t="s">
        <v>1026</v>
      </c>
      <c r="C38" s="275" t="s">
        <v>296</v>
      </c>
      <c r="D38" s="250">
        <v>500</v>
      </c>
      <c r="E38" s="277">
        <v>1</v>
      </c>
      <c r="F38" s="281">
        <v>2340</v>
      </c>
      <c r="G38" s="23">
        <f t="shared" si="1"/>
        <v>3322.8</v>
      </c>
      <c r="H38" s="24">
        <f t="shared" si="2"/>
        <v>3322.8</v>
      </c>
      <c r="I38" s="56"/>
      <c r="J38" s="201">
        <f t="shared" si="0"/>
        <v>1</v>
      </c>
      <c r="K38" s="23">
        <f t="shared" si="3"/>
        <v>1827.54</v>
      </c>
      <c r="L38" s="23">
        <f t="shared" si="4"/>
        <v>1827.54</v>
      </c>
      <c r="M38" s="22" t="s">
        <v>113</v>
      </c>
      <c r="N38" s="26">
        <v>0.45</v>
      </c>
      <c r="O38" s="68"/>
      <c r="P38" s="3"/>
      <c r="Q38" s="27"/>
      <c r="R38" s="28">
        <f t="shared" si="9"/>
        <v>0</v>
      </c>
      <c r="S38" s="28">
        <f t="shared" si="5"/>
        <v>1827.54</v>
      </c>
      <c r="T38" s="28">
        <f t="shared" si="6"/>
        <v>1827.54</v>
      </c>
      <c r="U38" s="43">
        <f t="shared" si="7"/>
        <v>0</v>
      </c>
      <c r="V38" s="43">
        <f t="shared" si="8"/>
        <v>1</v>
      </c>
      <c r="W38" s="42"/>
      <c r="X38" s="67"/>
      <c r="Y38" s="173"/>
      <c r="Z38" s="173"/>
      <c r="AA38" s="173"/>
      <c r="AB38" s="173"/>
    </row>
    <row r="39" spans="1:28">
      <c r="A39" s="167"/>
      <c r="B39" s="1" t="s">
        <v>1027</v>
      </c>
      <c r="C39" s="275" t="s">
        <v>1028</v>
      </c>
      <c r="D39" s="249">
        <v>4000</v>
      </c>
      <c r="E39" s="277">
        <v>2</v>
      </c>
      <c r="F39" s="281">
        <v>465</v>
      </c>
      <c r="G39" s="52">
        <f t="shared" si="1"/>
        <v>660.3</v>
      </c>
      <c r="H39" s="53">
        <f t="shared" si="2"/>
        <v>1320.6</v>
      </c>
      <c r="I39" s="56"/>
      <c r="J39" s="200">
        <f t="shared" si="0"/>
        <v>2</v>
      </c>
      <c r="K39" s="52">
        <f t="shared" si="3"/>
        <v>363.17</v>
      </c>
      <c r="L39" s="52">
        <f t="shared" si="4"/>
        <v>726.34</v>
      </c>
      <c r="M39" s="252" t="s">
        <v>113</v>
      </c>
      <c r="N39" s="30">
        <v>0.45</v>
      </c>
      <c r="O39" s="68"/>
      <c r="P39" s="1"/>
      <c r="Q39" s="29"/>
      <c r="R39" s="54">
        <f t="shared" si="9"/>
        <v>0</v>
      </c>
      <c r="S39" s="77">
        <f t="shared" si="5"/>
        <v>363.17</v>
      </c>
      <c r="T39" s="77">
        <f t="shared" si="6"/>
        <v>726.34</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28</v>
      </c>
      <c r="F49" s="190">
        <f>SUM(F18:F48)</f>
        <v>58891</v>
      </c>
      <c r="G49" s="191">
        <f>SUM(G18:G48)</f>
        <v>83625.22</v>
      </c>
      <c r="H49" s="192">
        <f>SUM(H18:H48)</f>
        <v>112401.52</v>
      </c>
      <c r="I49" s="193"/>
      <c r="J49" s="194">
        <f>SUM(J18:J48)</f>
        <v>28</v>
      </c>
      <c r="K49" s="191">
        <f>SUM(K18:K48)</f>
        <v>45993.880000000005</v>
      </c>
      <c r="L49" s="192">
        <f>SUM(L18:L48)</f>
        <v>61820.85</v>
      </c>
      <c r="M49" s="192"/>
      <c r="N49" s="192"/>
      <c r="O49" s="195"/>
      <c r="P49" s="188"/>
      <c r="Q49" s="191">
        <f>SUM(Q18:Q48)</f>
        <v>0</v>
      </c>
      <c r="R49" s="191">
        <f>SUM(R18:R48)</f>
        <v>0</v>
      </c>
      <c r="S49" s="192">
        <f>SUM(S18:S48)</f>
        <v>45993.880000000005</v>
      </c>
      <c r="T49" s="192">
        <f>SUM(T18:T48)</f>
        <v>61820.85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12" priority="3" stopIfTrue="1">
      <formula>$U$9&gt;100%</formula>
    </cfRule>
    <cfRule type="expression" dxfId="111" priority="4">
      <formula>$U$9&lt;50%</formula>
    </cfRule>
  </conditionalFormatting>
  <conditionalFormatting sqref="V9:V10">
    <cfRule type="expression" dxfId="110" priority="1">
      <formula>$V$9&lt;50%</formula>
    </cfRule>
    <cfRule type="expression" dxfId="109" priority="2">
      <formula>$V$9&gt;50%</formula>
    </cfRule>
  </conditionalFormatting>
  <dataValidations count="5">
    <dataValidation type="list" allowBlank="1" showInputMessage="1" showErrorMessage="1" sqref="M18:M48" xr:uid="{ED0F367B-1C9B-4DD2-AD52-21214D1B40E6}">
      <formula1>$Y$31:$Y$32</formula1>
    </dataValidation>
    <dataValidation type="list" showInputMessage="1" showErrorMessage="1" sqref="D18:D48" xr:uid="{BAB17A9F-B8D6-4CC5-B507-ED69EC2BF7BB}">
      <formula1>$Z$18:$Z$29</formula1>
    </dataValidation>
    <dataValidation type="list" allowBlank="1" showInputMessage="1" showErrorMessage="1" sqref="I13" xr:uid="{BF6E6BE4-1504-48FC-9A57-5EC083F74354}">
      <formula1>$K$9:$K$9</formula1>
    </dataValidation>
    <dataValidation type="list" allowBlank="1" showInputMessage="1" showErrorMessage="1" sqref="H13" xr:uid="{91E2FEC4-8504-4CFA-8822-3E0AEC7CEACD}">
      <formula1>$Y$13:$Y$14</formula1>
    </dataValidation>
    <dataValidation type="list" allowBlank="1" showInputMessage="1" showErrorMessage="1" sqref="F17 K17 Q17 Q14" xr:uid="{8B0E59E2-33FD-42A1-8F19-843613BB4CB7}">
      <formula1>$Y$11:$Y$12</formula1>
    </dataValidation>
  </dataValidations>
  <printOptions verticalCentered="1"/>
  <pageMargins left="0.2" right="0.2" top="0.25" bottom="0.25" header="0.05" footer="0.05"/>
  <pageSetup scale="39" orientation="landscape"/>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FC87F-C787-41D0-BEA7-14B55508F78C}">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1029</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1031</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82023359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08" priority="3" stopIfTrue="1">
      <formula>$U$9&gt;100%</formula>
    </cfRule>
    <cfRule type="expression" dxfId="107" priority="4">
      <formula>$U$9&lt;50%</formula>
    </cfRule>
  </conditionalFormatting>
  <conditionalFormatting sqref="V9:V10">
    <cfRule type="expression" dxfId="106" priority="1">
      <formula>$V$9&lt;50%</formula>
    </cfRule>
    <cfRule type="expression" dxfId="105" priority="2">
      <formula>$V$9&gt;50%</formula>
    </cfRule>
  </conditionalFormatting>
  <dataValidations count="5">
    <dataValidation type="list" allowBlank="1" showInputMessage="1" showErrorMessage="1" sqref="F17 K17 Q17 Q14" xr:uid="{13117C17-6316-4CC6-878C-0A2B946EC235}">
      <formula1>$Y$11:$Y$12</formula1>
    </dataValidation>
    <dataValidation type="list" allowBlank="1" showInputMessage="1" showErrorMessage="1" sqref="H13" xr:uid="{1A9E9AD1-7C38-4618-AB8B-4802A174581D}">
      <formula1>$Y$13:$Y$14</formula1>
    </dataValidation>
    <dataValidation type="list" allowBlank="1" showInputMessage="1" showErrorMessage="1" sqref="I13" xr:uid="{2E29C3A7-FF90-4443-8D20-F896471B1DD0}">
      <formula1>$K$9:$K$9</formula1>
    </dataValidation>
    <dataValidation type="list" showInputMessage="1" showErrorMessage="1" sqref="D18:D48" xr:uid="{B85150CA-624E-419F-848B-98EA2B80358E}">
      <formula1>$Z$18:$Z$29</formula1>
    </dataValidation>
    <dataValidation type="list" allowBlank="1" showInputMessage="1" showErrorMessage="1" sqref="M18:M48" xr:uid="{5D15E1FD-10AF-4556-A150-3FBEE057446D}">
      <formula1>$Y$31:$Y$32</formula1>
    </dataValidation>
  </dataValidations>
  <printOptions verticalCentered="1"/>
  <pageMargins left="0.2" right="0.2" top="0.25" bottom="0.25" header="0.05" footer="0.05"/>
  <pageSetup scale="39" orientation="landscape"/>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6390-2C55-4C94-8523-0C70B8946B5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82023360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04" priority="3" stopIfTrue="1">
      <formula>$U$9&gt;100%</formula>
    </cfRule>
    <cfRule type="expression" dxfId="103" priority="4">
      <formula>$U$9&lt;50%</formula>
    </cfRule>
  </conditionalFormatting>
  <conditionalFormatting sqref="V9:V10">
    <cfRule type="expression" dxfId="102" priority="1">
      <formula>$V$9&lt;50%</formula>
    </cfRule>
    <cfRule type="expression" dxfId="101" priority="2">
      <formula>$V$9&gt;50%</formula>
    </cfRule>
  </conditionalFormatting>
  <dataValidations count="5">
    <dataValidation type="list" allowBlank="1" showInputMessage="1" showErrorMessage="1" sqref="M18:M48" xr:uid="{0952C900-A51D-4CE2-8884-499BAA3CBBA7}">
      <formula1>$Y$31:$Y$32</formula1>
    </dataValidation>
    <dataValidation type="list" showInputMessage="1" showErrorMessage="1" sqref="D18:D48" xr:uid="{76E2CD64-FB01-4211-97F3-D4E64C145A05}">
      <formula1>$Z$18:$Z$29</formula1>
    </dataValidation>
    <dataValidation type="list" allowBlank="1" showInputMessage="1" showErrorMessage="1" sqref="I13" xr:uid="{1A068891-9507-4D26-8AFE-BD91EEB3CB0A}">
      <formula1>$K$9:$K$9</formula1>
    </dataValidation>
    <dataValidation type="list" allowBlank="1" showInputMessage="1" showErrorMessage="1" sqref="H13" xr:uid="{EC5605AB-36A5-4284-A37C-C670463ACDCA}">
      <formula1>$Y$13:$Y$14</formula1>
    </dataValidation>
    <dataValidation type="list" allowBlank="1" showInputMessage="1" showErrorMessage="1" sqref="F17 K17 Q17 Q14" xr:uid="{1537500F-224F-4C45-AC66-0BA4FFBFB9FE}">
      <formula1>$Y$11:$Y$12</formula1>
    </dataValidation>
  </dataValidations>
  <printOptions verticalCentered="1"/>
  <pageMargins left="0.2" right="0.2" top="0.25" bottom="0.25" header="0.05" footer="0.05"/>
  <pageSetup scale="39" orientation="landscape"/>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F2F-14E6-4901-BFF4-33649E9989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1044</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1045</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82106725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00" priority="3" stopIfTrue="1">
      <formula>$U$9&gt;100%</formula>
    </cfRule>
    <cfRule type="expression" dxfId="99" priority="4">
      <formula>$U$9&lt;50%</formula>
    </cfRule>
  </conditionalFormatting>
  <conditionalFormatting sqref="V9:V10">
    <cfRule type="expression" dxfId="98" priority="1">
      <formula>$V$9&lt;50%</formula>
    </cfRule>
    <cfRule type="expression" dxfId="97" priority="2">
      <formula>$V$9&gt;50%</formula>
    </cfRule>
  </conditionalFormatting>
  <dataValidations count="5">
    <dataValidation type="list" allowBlank="1" showInputMessage="1" showErrorMessage="1" sqref="F17 K17 Q17 Q14" xr:uid="{83CED4BA-0087-4F6E-A6E6-013D7EF2309C}">
      <formula1>$Y$11:$Y$12</formula1>
    </dataValidation>
    <dataValidation type="list" allowBlank="1" showInputMessage="1" showErrorMessage="1" sqref="H13" xr:uid="{FB088E5B-6B53-4D1E-82DE-13F256F884BF}">
      <formula1>$Y$13:$Y$14</formula1>
    </dataValidation>
    <dataValidation type="list" allowBlank="1" showInputMessage="1" showErrorMessage="1" sqref="I13" xr:uid="{3684761C-813C-4622-BFA5-D45AE2337B90}">
      <formula1>$K$9:$K$9</formula1>
    </dataValidation>
    <dataValidation type="list" showInputMessage="1" showErrorMessage="1" sqref="D18:D48" xr:uid="{D4413854-2626-47F9-8389-2F0D72824861}">
      <formula1>$Z$18:$Z$29</formula1>
    </dataValidation>
    <dataValidation type="list" allowBlank="1" showInputMessage="1" showErrorMessage="1" sqref="M18:M48" xr:uid="{4AEEBBA6-3C87-48D9-BBDB-E4197C5B6920}">
      <formula1>$Y$31:$Y$32</formula1>
    </dataValidation>
  </dataValidations>
  <printOptions verticalCentered="1"/>
  <pageMargins left="0.2" right="0.2" top="0.25" bottom="0.25" header="0.05" footer="0.05"/>
  <pageSetup scale="39" orientation="landscape"/>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D9CE-9B24-4596-81CA-1B31A93268B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1046</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1047</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82097069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96" priority="3" stopIfTrue="1">
      <formula>$U$9&gt;100%</formula>
    </cfRule>
    <cfRule type="expression" dxfId="95" priority="4">
      <formula>$U$9&lt;50%</formula>
    </cfRule>
  </conditionalFormatting>
  <conditionalFormatting sqref="V9:V10">
    <cfRule type="expression" dxfId="94" priority="1">
      <formula>$V$9&lt;50%</formula>
    </cfRule>
    <cfRule type="expression" dxfId="93" priority="2">
      <formula>$V$9&gt;50%</formula>
    </cfRule>
  </conditionalFormatting>
  <dataValidations count="5">
    <dataValidation type="list" allowBlank="1" showInputMessage="1" showErrorMessage="1" sqref="M18:M48" xr:uid="{659227B2-6F8E-4841-8BB5-77CD67F60CA5}">
      <formula1>$Y$31:$Y$32</formula1>
    </dataValidation>
    <dataValidation type="list" showInputMessage="1" showErrorMessage="1" sqref="D18:D48" xr:uid="{EA2CCB07-5B86-44C4-A95F-F46D5025BD11}">
      <formula1>$Z$18:$Z$29</formula1>
    </dataValidation>
    <dataValidation type="list" allowBlank="1" showInputMessage="1" showErrorMessage="1" sqref="I13" xr:uid="{1612F9A4-3829-492F-BC45-12E4188F61D2}">
      <formula1>$K$9:$K$9</formula1>
    </dataValidation>
    <dataValidation type="list" allowBlank="1" showInputMessage="1" showErrorMessage="1" sqref="H13" xr:uid="{3B42F4FA-7025-4B94-AE07-F74A0A91A662}">
      <formula1>$Y$13:$Y$14</formula1>
    </dataValidation>
    <dataValidation type="list" allowBlank="1" showInputMessage="1" showErrorMessage="1" sqref="F17 K17 Q17 Q14" xr:uid="{055BDDDC-B4DF-4710-A84B-D4C4C9760305}">
      <formula1>$Y$11:$Y$12</formula1>
    </dataValidation>
  </dataValidations>
  <printOptions verticalCentered="1"/>
  <pageMargins left="0.2" right="0.2" top="0.25" bottom="0.25" header="0.05" footer="0.05"/>
  <pageSetup scale="39" orientation="landscape"/>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0537-7D19-40FB-877A-E271C35C03F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1048</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1049</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82027900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92" priority="3" stopIfTrue="1">
      <formula>$U$9&gt;100%</formula>
    </cfRule>
    <cfRule type="expression" dxfId="91" priority="4">
      <formula>$U$9&lt;50%</formula>
    </cfRule>
  </conditionalFormatting>
  <conditionalFormatting sqref="V9:V10">
    <cfRule type="expression" dxfId="90" priority="1">
      <formula>$V$9&lt;50%</formula>
    </cfRule>
    <cfRule type="expression" dxfId="89" priority="2">
      <formula>$V$9&gt;50%</formula>
    </cfRule>
  </conditionalFormatting>
  <dataValidations count="5">
    <dataValidation type="list" allowBlank="1" showInputMessage="1" showErrorMessage="1" sqref="F17 K17 Q17 Q14" xr:uid="{EED5366F-4624-4E64-A4E3-0CB1B3F55DFB}">
      <formula1>$Y$11:$Y$12</formula1>
    </dataValidation>
    <dataValidation type="list" allowBlank="1" showInputMessage="1" showErrorMessage="1" sqref="H13" xr:uid="{CEA0EC74-FE3C-494C-B435-91712B5A3D6C}">
      <formula1>$Y$13:$Y$14</formula1>
    </dataValidation>
    <dataValidation type="list" allowBlank="1" showInputMessage="1" showErrorMessage="1" sqref="I13" xr:uid="{9ED18285-F320-4389-AC64-FF66BF56FC0C}">
      <formula1>$K$9:$K$9</formula1>
    </dataValidation>
    <dataValidation type="list" showInputMessage="1" showErrorMessage="1" sqref="D18:D48" xr:uid="{052DEE0D-FA58-4505-9A63-E13D9A621510}">
      <formula1>$Z$18:$Z$29</formula1>
    </dataValidation>
    <dataValidation type="list" allowBlank="1" showInputMessage="1" showErrorMessage="1" sqref="M18:M48" xr:uid="{8734D28E-F40A-468C-9563-B6FEFEB8EB97}">
      <formula1>$Y$31:$Y$32</formula1>
    </dataValidation>
  </dataValidations>
  <printOptions verticalCentered="1"/>
  <pageMargins left="0.2" right="0.2" top="0.25" bottom="0.25" header="0.05" footer="0.05"/>
  <pageSetup scale="39" orientation="landscape"/>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0687-85F5-4BF2-8B53-A5AEAD172D1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1048</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1049</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82027900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8" priority="3" stopIfTrue="1">
      <formula>$U$9&gt;100%</formula>
    </cfRule>
    <cfRule type="expression" dxfId="87" priority="4">
      <formula>$U$9&lt;50%</formula>
    </cfRule>
  </conditionalFormatting>
  <conditionalFormatting sqref="V9:V10">
    <cfRule type="expression" dxfId="86" priority="1">
      <formula>$V$9&lt;50%</formula>
    </cfRule>
    <cfRule type="expression" dxfId="85" priority="2">
      <formula>$V$9&gt;50%</formula>
    </cfRule>
  </conditionalFormatting>
  <dataValidations count="5">
    <dataValidation type="list" allowBlank="1" showInputMessage="1" showErrorMessage="1" sqref="M18:M48" xr:uid="{420A24FF-D4B8-40DC-86A4-E91CFF2549D0}">
      <formula1>$Y$31:$Y$32</formula1>
    </dataValidation>
    <dataValidation type="list" showInputMessage="1" showErrorMessage="1" sqref="D18:D48" xr:uid="{FA8FAC28-73CD-4A43-AFFB-75A2CF4DF5F0}">
      <formula1>$Z$18:$Z$29</formula1>
    </dataValidation>
    <dataValidation type="list" allowBlank="1" showInputMessage="1" showErrorMessage="1" sqref="I13" xr:uid="{7CDCFD1B-806C-4D4E-BB41-7A1BF9AC72B2}">
      <formula1>$K$9:$K$9</formula1>
    </dataValidation>
    <dataValidation type="list" allowBlank="1" showInputMessage="1" showErrorMessage="1" sqref="H13" xr:uid="{B8409521-9282-46EF-BAC5-05A1C190723D}">
      <formula1>$Y$13:$Y$14</formula1>
    </dataValidation>
    <dataValidation type="list" allowBlank="1" showInputMessage="1" showErrorMessage="1" sqref="F17 K17 Q17 Q14" xr:uid="{02CC6C44-79E7-4F31-9819-A98A72F32062}">
      <formula1>$Y$11:$Y$12</formula1>
    </dataValidation>
  </dataValidations>
  <printOptions verticalCentered="1"/>
  <pageMargins left="0.2" right="0.2" top="0.25" bottom="0.25" header="0.05" footer="0.05"/>
  <pageSetup scale="39" orientation="landscape"/>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12B9-7E41-4BF2-96FA-8B826BFD4EF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1050</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1051</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87023357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4" priority="3" stopIfTrue="1">
      <formula>$U$9&gt;100%</formula>
    </cfRule>
    <cfRule type="expression" dxfId="83" priority="4">
      <formula>$U$9&lt;50%</formula>
    </cfRule>
  </conditionalFormatting>
  <conditionalFormatting sqref="V9:V10">
    <cfRule type="expression" dxfId="82" priority="1">
      <formula>$V$9&lt;50%</formula>
    </cfRule>
    <cfRule type="expression" dxfId="81" priority="2">
      <formula>$V$9&gt;50%</formula>
    </cfRule>
  </conditionalFormatting>
  <dataValidations count="5">
    <dataValidation type="list" allowBlank="1" showInputMessage="1" showErrorMessage="1" sqref="F17 K17 Q17 Q14" xr:uid="{A75267BC-5336-415D-9A5E-9C90B4AD82E2}">
      <formula1>$Y$11:$Y$12</formula1>
    </dataValidation>
    <dataValidation type="list" allowBlank="1" showInputMessage="1" showErrorMessage="1" sqref="H13" xr:uid="{549A0DA4-3C04-42C0-BE18-4F1CB9DED7AD}">
      <formula1>$Y$13:$Y$14</formula1>
    </dataValidation>
    <dataValidation type="list" allowBlank="1" showInputMessage="1" showErrorMessage="1" sqref="I13" xr:uid="{C3A0058F-9E4D-4744-98B4-4B33D93D11E2}">
      <formula1>$K$9:$K$9</formula1>
    </dataValidation>
    <dataValidation type="list" showInputMessage="1" showErrorMessage="1" sqref="D18:D48" xr:uid="{29BA53F2-3141-4C7B-887C-13FBF19E8943}">
      <formula1>$Z$18:$Z$29</formula1>
    </dataValidation>
    <dataValidation type="list" allowBlank="1" showInputMessage="1" showErrorMessage="1" sqref="M18:M48" xr:uid="{1BCE46E7-48F5-4052-8208-4BC30A153D4D}">
      <formula1>$Y$31:$Y$32</formula1>
    </dataValidation>
  </dataValidations>
  <printOptions verticalCentered="1"/>
  <pageMargins left="0.2" right="0.2" top="0.25" bottom="0.25" header="0.05" footer="0.05"/>
  <pageSetup scale="39" orientation="landscape"/>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4931-AD3C-426D-843A-BFA92B7AA7B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1053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82027902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0" priority="3" stopIfTrue="1">
      <formula>$U$9&gt;100%</formula>
    </cfRule>
    <cfRule type="expression" dxfId="79" priority="4">
      <formula>$U$9&lt;50%</formula>
    </cfRule>
  </conditionalFormatting>
  <conditionalFormatting sqref="V9:V10">
    <cfRule type="expression" dxfId="78" priority="1">
      <formula>$V$9&lt;50%</formula>
    </cfRule>
    <cfRule type="expression" dxfId="77" priority="2">
      <formula>$V$9&gt;50%</formula>
    </cfRule>
  </conditionalFormatting>
  <dataValidations count="5">
    <dataValidation type="list" allowBlank="1" showInputMessage="1" showErrorMessage="1" sqref="M18:M48" xr:uid="{31840ABE-D75A-44DA-A78B-68B806C030FB}">
      <formula1>$Y$31:$Y$32</formula1>
    </dataValidation>
    <dataValidation type="list" showInputMessage="1" showErrorMessage="1" sqref="D18:D48" xr:uid="{15D06786-5656-4EA2-AD5E-B94863AB2C5E}">
      <formula1>$Z$18:$Z$29</formula1>
    </dataValidation>
    <dataValidation type="list" allowBlank="1" showInputMessage="1" showErrorMessage="1" sqref="I13" xr:uid="{FE91848F-EB13-4CF2-A017-48973D68F97D}">
      <formula1>$K$9:$K$9</formula1>
    </dataValidation>
    <dataValidation type="list" allowBlank="1" showInputMessage="1" showErrorMessage="1" sqref="H13" xr:uid="{4D474F63-4E1A-42A1-ACAB-5AFBB5C9CD87}">
      <formula1>$Y$13:$Y$14</formula1>
    </dataValidation>
    <dataValidation type="list" allowBlank="1" showInputMessage="1" showErrorMessage="1" sqref="F17 K17 Q17 Q14" xr:uid="{E2700626-4C56-42A9-9830-C37C92B68740}">
      <formula1>$Y$11:$Y$12</formula1>
    </dataValidation>
  </dataValidations>
  <printOptions verticalCentered="1"/>
  <pageMargins left="0.2" right="0.2" top="0.25" bottom="0.25" header="0.05" footer="0.05"/>
  <pageSetup scale="39" orientation="landscape"/>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50CC-5C6F-4788-B336-4C1211AEC03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1054</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1055</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82023349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76" priority="3" stopIfTrue="1">
      <formula>$U$9&gt;100%</formula>
    </cfRule>
    <cfRule type="expression" dxfId="75" priority="4">
      <formula>$U$9&lt;50%</formula>
    </cfRule>
  </conditionalFormatting>
  <conditionalFormatting sqref="V9:V10">
    <cfRule type="expression" dxfId="74" priority="1">
      <formula>$V$9&lt;50%</formula>
    </cfRule>
    <cfRule type="expression" dxfId="73" priority="2">
      <formula>$V$9&gt;50%</formula>
    </cfRule>
  </conditionalFormatting>
  <dataValidations count="5">
    <dataValidation type="list" allowBlank="1" showInputMessage="1" showErrorMessage="1" sqref="F17 K17 Q17 Q14" xr:uid="{A394B19D-96FA-47DD-B9B5-4E3F531D1014}">
      <formula1>$Y$11:$Y$12</formula1>
    </dataValidation>
    <dataValidation type="list" allowBlank="1" showInputMessage="1" showErrorMessage="1" sqref="H13" xr:uid="{51769670-FEF9-443D-81B9-BF18A8CEE03E}">
      <formula1>$Y$13:$Y$14</formula1>
    </dataValidation>
    <dataValidation type="list" allowBlank="1" showInputMessage="1" showErrorMessage="1" sqref="I13" xr:uid="{B17CD498-18B1-425A-897A-DF77B04D8EB6}">
      <formula1>$K$9:$K$9</formula1>
    </dataValidation>
    <dataValidation type="list" showInputMessage="1" showErrorMessage="1" sqref="D18:D48" xr:uid="{E1963E81-C4F8-4B38-B7F2-CFFBF714D0BE}">
      <formula1>$Z$18:$Z$29</formula1>
    </dataValidation>
    <dataValidation type="list" allowBlank="1" showInputMessage="1" showErrorMessage="1" sqref="M18:M48" xr:uid="{1A6DBCFF-FC2A-425E-929E-D241B109A11D}">
      <formula1>$Y$31:$Y$32</formula1>
    </dataValidation>
  </dataValidations>
  <printOptions verticalCentered="1"/>
  <pageMargins left="0.2" right="0.2" top="0.25" bottom="0.25" header="0.05" footer="0.05"/>
  <pageSetup scale="39" orientation="landscape"/>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6BDF-EAB8-49E4-A53E-61968917CD9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1056</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1057</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82109559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72" priority="3" stopIfTrue="1">
      <formula>$U$9&gt;100%</formula>
    </cfRule>
    <cfRule type="expression" dxfId="71" priority="4">
      <formula>$U$9&lt;50%</formula>
    </cfRule>
  </conditionalFormatting>
  <conditionalFormatting sqref="V9:V10">
    <cfRule type="expression" dxfId="70" priority="1">
      <formula>$V$9&lt;50%</formula>
    </cfRule>
    <cfRule type="expression" dxfId="69" priority="2">
      <formula>$V$9&gt;50%</formula>
    </cfRule>
  </conditionalFormatting>
  <dataValidations count="5">
    <dataValidation type="list" allowBlank="1" showInputMessage="1" showErrorMessage="1" sqref="M18:M48" xr:uid="{F9419BEE-D009-442E-B036-8BBD305232EC}">
      <formula1>$Y$31:$Y$32</formula1>
    </dataValidation>
    <dataValidation type="list" showInputMessage="1" showErrorMessage="1" sqref="D18:D48" xr:uid="{76145415-7168-4ADC-8D2B-ADF66880C3E2}">
      <formula1>$Z$18:$Z$29</formula1>
    </dataValidation>
    <dataValidation type="list" allowBlank="1" showInputMessage="1" showErrorMessage="1" sqref="I13" xr:uid="{C903EFF7-EF82-449C-93C5-DBB696A0E9F4}">
      <formula1>$K$9:$K$9</formula1>
    </dataValidation>
    <dataValidation type="list" allowBlank="1" showInputMessage="1" showErrorMessage="1" sqref="H13" xr:uid="{290F8A58-7072-4E17-8A3E-A0B08869C2C6}">
      <formula1>$Y$13:$Y$14</formula1>
    </dataValidation>
    <dataValidation type="list" allowBlank="1" showInputMessage="1" showErrorMessage="1" sqref="F17 K17 Q17 Q14" xr:uid="{6E61203F-0EF5-48E9-A5CB-6DC4F2747759}">
      <formula1>$Y$11:$Y$12</formula1>
    </dataValidation>
  </dataValidations>
  <printOptions verticalCentered="1"/>
  <pageMargins left="0.2" right="0.2" top="0.25" bottom="0.25" header="0.05" footer="0.05"/>
  <pageSetup scale="39" orientation="landscape"/>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0577-531C-4301-B3E2-8BB4F56AD8A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1058</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1059</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82097067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8" priority="3" stopIfTrue="1">
      <formula>$U$9&gt;100%</formula>
    </cfRule>
    <cfRule type="expression" dxfId="67" priority="4">
      <formula>$U$9&lt;50%</formula>
    </cfRule>
  </conditionalFormatting>
  <conditionalFormatting sqref="V9:V10">
    <cfRule type="expression" dxfId="66" priority="1">
      <formula>$V$9&lt;50%</formula>
    </cfRule>
    <cfRule type="expression" dxfId="65" priority="2">
      <formula>$V$9&gt;50%</formula>
    </cfRule>
  </conditionalFormatting>
  <dataValidations count="5">
    <dataValidation type="list" allowBlank="1" showInputMessage="1" showErrorMessage="1" sqref="F17 K17 Q17 Q14" xr:uid="{66271959-91F8-4BBD-9CDD-0EB384DD52E7}">
      <formula1>$Y$11:$Y$12</formula1>
    </dataValidation>
    <dataValidation type="list" allowBlank="1" showInputMessage="1" showErrorMessage="1" sqref="H13" xr:uid="{25257489-7638-45A4-A3E0-0B9186A92D91}">
      <formula1>$Y$13:$Y$14</formula1>
    </dataValidation>
    <dataValidation type="list" allowBlank="1" showInputMessage="1" showErrorMessage="1" sqref="I13" xr:uid="{C1C43FFE-7E54-4D8F-8E96-E5B2914D2286}">
      <formula1>$K$9:$K$9</formula1>
    </dataValidation>
    <dataValidation type="list" showInputMessage="1" showErrorMessage="1" sqref="D18:D48" xr:uid="{7274090E-AD4B-4A3F-8E5A-83C49D8997A6}">
      <formula1>$Z$18:$Z$29</formula1>
    </dataValidation>
    <dataValidation type="list" allowBlank="1" showInputMessage="1" showErrorMessage="1" sqref="M18:M48" xr:uid="{1F162064-8FB8-419A-A3EF-5A89C0142BE2}">
      <formula1>$Y$31:$Y$32</formula1>
    </dataValidation>
  </dataValidations>
  <printOptions verticalCentered="1"/>
  <pageMargins left="0.2" right="0.2" top="0.25" bottom="0.25" header="0.05" footer="0.05"/>
  <pageSetup scale="39" orientation="landscape"/>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744B-5C5C-458F-8778-BBEBB2F2611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1060</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1061</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82109563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4" priority="3" stopIfTrue="1">
      <formula>$U$9&gt;100%</formula>
    </cfRule>
    <cfRule type="expression" dxfId="63" priority="4">
      <formula>$U$9&lt;50%</formula>
    </cfRule>
  </conditionalFormatting>
  <conditionalFormatting sqref="V9:V10">
    <cfRule type="expression" dxfId="62" priority="1">
      <formula>$V$9&lt;50%</formula>
    </cfRule>
    <cfRule type="expression" dxfId="61" priority="2">
      <formula>$V$9&gt;50%</formula>
    </cfRule>
  </conditionalFormatting>
  <dataValidations count="5">
    <dataValidation type="list" allowBlank="1" showInputMessage="1" showErrorMessage="1" sqref="M18:M48" xr:uid="{BAEF9AA7-26F6-4BE6-8199-3034F9636D3D}">
      <formula1>$Y$31:$Y$32</formula1>
    </dataValidation>
    <dataValidation type="list" showInputMessage="1" showErrorMessage="1" sqref="D18:D48" xr:uid="{3187DA5B-E7B4-4BB7-B6EB-B55EF3987CDD}">
      <formula1>$Z$18:$Z$29</formula1>
    </dataValidation>
    <dataValidation type="list" allowBlank="1" showInputMessage="1" showErrorMessage="1" sqref="I13" xr:uid="{786E7818-DE80-4F84-8BF0-8C57EB74D1F5}">
      <formula1>$K$9:$K$9</formula1>
    </dataValidation>
    <dataValidation type="list" allowBlank="1" showInputMessage="1" showErrorMessage="1" sqref="H13" xr:uid="{03890DA7-2652-484C-B948-4880BBFC143E}">
      <formula1>$Y$13:$Y$14</formula1>
    </dataValidation>
    <dataValidation type="list" allowBlank="1" showInputMessage="1" showErrorMessage="1" sqref="F17 K17 Q17 Q14" xr:uid="{9FBE5B63-1F40-4687-917E-111A93F6D0DF}">
      <formula1>$Y$11:$Y$12</formula1>
    </dataValidation>
  </dataValidations>
  <printOptions verticalCentered="1"/>
  <pageMargins left="0.2" right="0.2" top="0.25" bottom="0.25" header="0.05" footer="0.05"/>
  <pageSetup scale="39" orientation="landscape"/>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EBD9-2D3C-4F4A-BB30-2D9DB99C0B8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1062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1063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82097066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 priority="3" stopIfTrue="1">
      <formula>$U$9&gt;100%</formula>
    </cfRule>
    <cfRule type="expression" dxfId="59" priority="4">
      <formula>$U$9&lt;50%</formula>
    </cfRule>
  </conditionalFormatting>
  <conditionalFormatting sqref="V9:V10">
    <cfRule type="expression" dxfId="58" priority="1">
      <formula>$V$9&lt;50%</formula>
    </cfRule>
    <cfRule type="expression" dxfId="57" priority="2">
      <formula>$V$9&gt;50%</formula>
    </cfRule>
  </conditionalFormatting>
  <dataValidations count="5">
    <dataValidation type="list" allowBlank="1" showInputMessage="1" showErrorMessage="1" sqref="F17 K17 Q17 Q14" xr:uid="{FC617D51-7E82-4E89-8336-864A3B3F49DA}">
      <formula1>$Y$11:$Y$12</formula1>
    </dataValidation>
    <dataValidation type="list" allowBlank="1" showInputMessage="1" showErrorMessage="1" sqref="H13" xr:uid="{50A12A8F-401C-46B1-BAC8-AD42F1453AB3}">
      <formula1>$Y$13:$Y$14</formula1>
    </dataValidation>
    <dataValidation type="list" allowBlank="1" showInputMessage="1" showErrorMessage="1" sqref="I13" xr:uid="{0B0EE77E-8CFE-4B07-86B4-4D2BBA7F5029}">
      <formula1>$K$9:$K$9</formula1>
    </dataValidation>
    <dataValidation type="list" showInputMessage="1" showErrorMessage="1" sqref="D18:D48" xr:uid="{9305E641-9B91-4761-B289-80B0BB758556}">
      <formula1>$Z$18:$Z$29</formula1>
    </dataValidation>
    <dataValidation type="list" allowBlank="1" showInputMessage="1" showErrorMessage="1" sqref="M18:M48" xr:uid="{108C8790-2EC9-499D-859E-31A34A5253A8}">
      <formula1>$Y$31:$Y$32</formula1>
    </dataValidation>
  </dataValidations>
  <printOptions verticalCentered="1"/>
  <pageMargins left="0.2" right="0.2" top="0.25" bottom="0.25" header="0.05" footer="0.05"/>
  <pageSetup scale="39" orientation="landscape"/>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35A5-061A-4B2C-98D7-FD6BAACF3102}">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t="e">
        <f>H49</f>
        <v>#VALUE!</v>
      </c>
      <c r="Q2" s="439"/>
      <c r="R2" s="440"/>
      <c r="S2" s="506" t="s">
        <v>38</v>
      </c>
      <c r="T2" s="507"/>
      <c r="U2" s="469"/>
      <c r="V2" s="470"/>
      <c r="W2" s="49"/>
      <c r="X2" s="174"/>
      <c r="Y2" s="172"/>
      <c r="Z2" s="173"/>
      <c r="AA2" s="173"/>
      <c r="AB2" s="173"/>
    </row>
    <row r="3" spans="1:28" ht="15" customHeight="1">
      <c r="A3" s="167"/>
      <c r="B3" s="229" t="s">
        <v>39</v>
      </c>
      <c r="C3" s="19"/>
      <c r="D3" s="535" t="s">
        <v>40</v>
      </c>
      <c r="E3" s="537"/>
      <c r="F3" s="538">
        <v>2024</v>
      </c>
      <c r="G3" s="539"/>
      <c r="H3" s="535" t="s">
        <v>41</v>
      </c>
      <c r="I3" s="536"/>
      <c r="J3" s="537"/>
      <c r="K3" s="46"/>
      <c r="L3" s="529" t="s">
        <v>42</v>
      </c>
      <c r="M3" s="530"/>
      <c r="N3" s="531"/>
      <c r="O3" s="240"/>
      <c r="P3" s="441" t="e">
        <f>L49</f>
        <v>#VALUE!</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t="e">
        <f>P2-P3</f>
        <v>#VALUE!</v>
      </c>
      <c r="Q4" s="441"/>
      <c r="R4" s="442"/>
      <c r="S4" s="452" t="s">
        <v>49</v>
      </c>
      <c r="T4" s="454"/>
      <c r="U4" s="511"/>
      <c r="V4" s="512"/>
      <c r="W4" s="31"/>
      <c r="X4" s="167"/>
      <c r="Y4" s="175"/>
      <c r="Z4" s="173"/>
      <c r="AA4" s="173"/>
      <c r="AB4" s="173"/>
    </row>
    <row r="5" spans="1:28" ht="15" customHeight="1">
      <c r="A5" s="167"/>
      <c r="B5" s="230" t="s">
        <v>50</v>
      </c>
      <c r="C5" s="19"/>
      <c r="D5" s="535" t="s">
        <v>51</v>
      </c>
      <c r="E5" s="537"/>
      <c r="F5" s="538" t="s">
        <v>1064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707" t="s">
        <v>1065</v>
      </c>
      <c r="G6" s="539"/>
      <c r="H6" s="535" t="s">
        <v>58</v>
      </c>
      <c r="I6" s="536"/>
      <c r="J6" s="537"/>
      <c r="K6" s="46"/>
      <c r="L6" s="513" t="s">
        <v>59</v>
      </c>
      <c r="M6" s="514"/>
      <c r="N6" s="515"/>
      <c r="O6" s="240"/>
      <c r="P6" s="516" t="e">
        <f>T49</f>
        <v>#VALUE!</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t="e">
        <f>R49</f>
        <v>#VALUE!</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t="e">
        <f>V14</f>
        <v>#VALUE!</v>
      </c>
      <c r="Q9" s="524"/>
      <c r="R9" s="525"/>
      <c r="S9" s="463" t="e">
        <f>P7+P8+P9</f>
        <v>#VALUE!</v>
      </c>
      <c r="T9" s="463" t="e">
        <f>P3-S9</f>
        <v>#VALUE!</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#VALUE!</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1066</v>
      </c>
      <c r="C18" s="274" t="s">
        <v>1067</v>
      </c>
      <c r="D18" s="248">
        <v>8000</v>
      </c>
      <c r="E18" s="276">
        <v>1</v>
      </c>
      <c r="F18" s="278">
        <v>5150</v>
      </c>
      <c r="G18" s="23">
        <f>ROUND(IF($F$17="USD $", F18*$E$15,F18*$D$15),2)</f>
        <v>7313</v>
      </c>
      <c r="H18" s="24">
        <f>ROUND(IF($H$17=$G$17,E18*G18,E18*F18),2)</f>
        <v>7313</v>
      </c>
      <c r="I18" s="25"/>
      <c r="J18" s="201">
        <f t="shared" ref="J18:J48" si="0">E18</f>
        <v>1</v>
      </c>
      <c r="K18" s="23">
        <f>IFERROR(IF(M18="OEM DISC %",ROUND(IF($K$17=$F$17,F18*(1-N18),G18*(1-N18)),2),IF(M18="MARKUP %",ROUND(R18/J18*(1+N18),2))),0)</f>
        <v>4022.15</v>
      </c>
      <c r="L18" s="23">
        <f>ROUND((J18*K18),2)</f>
        <v>4022.15</v>
      </c>
      <c r="M18" s="22" t="s">
        <v>113</v>
      </c>
      <c r="N18" s="50">
        <v>0.45</v>
      </c>
      <c r="O18" s="68"/>
      <c r="P18" s="2"/>
      <c r="Q18" s="27"/>
      <c r="R18" s="28">
        <f>ROUND(IF($R$17=$Q$17,Q18,IF($R$17="USD $",Q18*$D$15,Q18*$E$15))*E18,2)</f>
        <v>0</v>
      </c>
      <c r="S18" s="28">
        <f>IFERROR(ROUND(T18/E18,2),0)</f>
        <v>4022.15</v>
      </c>
      <c r="T18" s="28">
        <f>ROUND(L18-R18,2)</f>
        <v>4022.15</v>
      </c>
      <c r="U18" s="43">
        <f>IFERROR(((K18-(R18/J18))/(R18/J18)),0)</f>
        <v>0</v>
      </c>
      <c r="V18" s="43">
        <f>IFERROR(((K18-(R18/J18))/K18),0)</f>
        <v>1</v>
      </c>
      <c r="W18" s="41"/>
      <c r="X18" s="67"/>
      <c r="Y18" s="173"/>
      <c r="Z18" s="173">
        <v>250</v>
      </c>
      <c r="AA18" s="183"/>
      <c r="AB18" s="184"/>
    </row>
    <row r="19" spans="1:28">
      <c r="A19" s="167"/>
      <c r="B19" s="1" t="s">
        <v>1068</v>
      </c>
      <c r="C19" s="275" t="s">
        <v>809</v>
      </c>
      <c r="D19" s="249">
        <v>6000</v>
      </c>
      <c r="E19" s="277">
        <v>1</v>
      </c>
      <c r="F19" s="279">
        <v>1860</v>
      </c>
      <c r="G19" s="52">
        <f t="shared" ref="G19:G48" si="1">ROUND(IF($F$17="USD $", F19*$E$15,F19*$D$15),2)</f>
        <v>2641.2</v>
      </c>
      <c r="H19" s="53">
        <f t="shared" ref="H19:H48" si="2">ROUND(IF($H$17=$G$17,E19*G19,E19*F19),2)</f>
        <v>2641.2</v>
      </c>
      <c r="I19" s="56"/>
      <c r="J19" s="200">
        <f t="shared" si="0"/>
        <v>1</v>
      </c>
      <c r="K19" s="52">
        <f t="shared" ref="K19:K48" si="3">IFERROR(IF(M19="OEM DISC %",ROUND(IF($K$17=$F$17,F19*(1-N19),G19*(1-N19)),2),IF(M19="MARKUP %",ROUND(R19/J19*(1+N19),2))),0)</f>
        <v>1452.66</v>
      </c>
      <c r="L19" s="52">
        <f t="shared" ref="L19:L48" si="4">ROUND((J19*K19),2)</f>
        <v>1452.66</v>
      </c>
      <c r="M19" s="252" t="s">
        <v>113</v>
      </c>
      <c r="N19" s="30">
        <v>0.45</v>
      </c>
      <c r="O19" s="68"/>
      <c r="P19" s="1"/>
      <c r="Q19" s="29"/>
      <c r="R19" s="54">
        <f>ROUND(IF($R$17=$Q$17,Q19,IF($R$17="USD $",Q19*$D$15,Q19*$E$15))*E19,2)</f>
        <v>0</v>
      </c>
      <c r="S19" s="77">
        <f t="shared" ref="S19:S48" si="5">IFERROR(ROUND(T19/E19,2),0)</f>
        <v>1452.66</v>
      </c>
      <c r="T19" s="77">
        <f t="shared" ref="T19:T48" si="6">ROUND(L19-R19,2)</f>
        <v>1452.66</v>
      </c>
      <c r="U19" s="55">
        <f t="shared" ref="U19:U48" si="7">IFERROR(((K19-(R19/J19))/(R19/J19)),0)</f>
        <v>0</v>
      </c>
      <c r="V19" s="55">
        <f t="shared" ref="V19:V48" si="8">IFERROR(((K19-(R19/J19))/K19),0)</f>
        <v>1</v>
      </c>
      <c r="W19" s="42"/>
      <c r="X19" s="67"/>
      <c r="Y19" s="173" t="s">
        <v>116</v>
      </c>
      <c r="Z19" s="173">
        <v>500</v>
      </c>
      <c r="AA19" s="173"/>
      <c r="AB19" s="173"/>
    </row>
    <row r="20" spans="1:28">
      <c r="A20" s="167"/>
      <c r="B20" s="268" t="s">
        <v>1069</v>
      </c>
      <c r="C20" s="275" t="s">
        <v>280</v>
      </c>
      <c r="D20" s="250">
        <v>10000</v>
      </c>
      <c r="E20" s="277">
        <v>1</v>
      </c>
      <c r="F20" s="279">
        <v>2490</v>
      </c>
      <c r="G20" s="23">
        <f t="shared" si="1"/>
        <v>3535.8</v>
      </c>
      <c r="H20" s="24">
        <f t="shared" si="2"/>
        <v>3535.8</v>
      </c>
      <c r="I20" s="56"/>
      <c r="J20" s="201">
        <f t="shared" si="0"/>
        <v>1</v>
      </c>
      <c r="K20" s="23">
        <f t="shared" si="3"/>
        <v>1944.69</v>
      </c>
      <c r="L20" s="23">
        <f t="shared" si="4"/>
        <v>1944.69</v>
      </c>
      <c r="M20" s="22" t="s">
        <v>113</v>
      </c>
      <c r="N20" s="26">
        <v>0.45</v>
      </c>
      <c r="O20" s="68"/>
      <c r="P20" s="3"/>
      <c r="Q20" s="27"/>
      <c r="R20" s="28">
        <f t="shared" ref="R20:R48" si="9">ROUND(IF($R$17=$Q$17,Q20,IF($R$17="USD $",Q20*$D$15,Q20*$E$15))*E20,2)</f>
        <v>0</v>
      </c>
      <c r="S20" s="28">
        <f t="shared" si="5"/>
        <v>1944.69</v>
      </c>
      <c r="T20" s="28">
        <f t="shared" si="6"/>
        <v>1944.69</v>
      </c>
      <c r="U20" s="43">
        <f t="shared" si="7"/>
        <v>0</v>
      </c>
      <c r="V20" s="43">
        <f t="shared" si="8"/>
        <v>1</v>
      </c>
      <c r="W20" s="41"/>
      <c r="X20" s="67"/>
      <c r="Y20" s="173" t="s">
        <v>119</v>
      </c>
      <c r="Z20" s="173">
        <v>750</v>
      </c>
      <c r="AA20" s="173"/>
      <c r="AB20" s="173"/>
    </row>
    <row r="21" spans="1:28">
      <c r="A21" s="167"/>
      <c r="B21" s="1" t="s">
        <v>1070</v>
      </c>
      <c r="C21" s="275" t="s">
        <v>1071</v>
      </c>
      <c r="D21" s="249">
        <v>6000</v>
      </c>
      <c r="E21" s="277">
        <v>6</v>
      </c>
      <c r="F21" s="279">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
        <v>5406024</v>
      </c>
      <c r="C22" s="275" t="s">
        <v>284</v>
      </c>
      <c r="D22" s="250">
        <v>10000</v>
      </c>
      <c r="E22" s="277">
        <v>1</v>
      </c>
      <c r="F22" s="279">
        <v>3050</v>
      </c>
      <c r="G22" s="23">
        <f t="shared" si="1"/>
        <v>4331</v>
      </c>
      <c r="H22" s="24">
        <f t="shared" si="2"/>
        <v>4331</v>
      </c>
      <c r="I22" s="56"/>
      <c r="J22" s="201">
        <f t="shared" si="0"/>
        <v>1</v>
      </c>
      <c r="K22" s="23">
        <f t="shared" si="3"/>
        <v>2382.0500000000002</v>
      </c>
      <c r="L22" s="23">
        <f t="shared" si="4"/>
        <v>2382.0500000000002</v>
      </c>
      <c r="M22" s="22" t="s">
        <v>113</v>
      </c>
      <c r="N22" s="26">
        <v>0.45</v>
      </c>
      <c r="O22" s="68"/>
      <c r="P22" s="3"/>
      <c r="Q22" s="27"/>
      <c r="R22" s="28">
        <f t="shared" si="9"/>
        <v>0</v>
      </c>
      <c r="S22" s="28">
        <f t="shared" si="5"/>
        <v>2382.0500000000002</v>
      </c>
      <c r="T22" s="28">
        <f t="shared" si="6"/>
        <v>2382.0500000000002</v>
      </c>
      <c r="U22" s="43">
        <f t="shared" si="7"/>
        <v>0</v>
      </c>
      <c r="V22" s="43">
        <f t="shared" si="8"/>
        <v>1</v>
      </c>
      <c r="W22" s="41"/>
      <c r="X22" s="67"/>
      <c r="Y22" s="173" t="s">
        <v>46</v>
      </c>
      <c r="Z22" s="173">
        <v>1200</v>
      </c>
      <c r="AA22" s="173"/>
      <c r="AB22" s="173"/>
    </row>
    <row r="23" spans="1:28">
      <c r="A23" s="167"/>
      <c r="B23" s="1">
        <v>5406065</v>
      </c>
      <c r="C23" s="275" t="s">
        <v>286</v>
      </c>
      <c r="D23" s="249">
        <v>10000</v>
      </c>
      <c r="E23" s="277">
        <v>1</v>
      </c>
      <c r="F23" s="279">
        <v>1180</v>
      </c>
      <c r="G23" s="52">
        <f t="shared" si="1"/>
        <v>1675.6</v>
      </c>
      <c r="H23" s="53">
        <f t="shared" si="2"/>
        <v>1675.6</v>
      </c>
      <c r="I23" s="56"/>
      <c r="J23" s="200">
        <f t="shared" si="0"/>
        <v>1</v>
      </c>
      <c r="K23" s="52">
        <f t="shared" si="3"/>
        <v>921.58</v>
      </c>
      <c r="L23" s="52">
        <f t="shared" si="4"/>
        <v>921.58</v>
      </c>
      <c r="M23" s="252" t="s">
        <v>113</v>
      </c>
      <c r="N23" s="30">
        <v>0.45</v>
      </c>
      <c r="O23" s="68"/>
      <c r="P23" s="1"/>
      <c r="Q23" s="29"/>
      <c r="R23" s="54">
        <f t="shared" si="9"/>
        <v>0</v>
      </c>
      <c r="S23" s="77">
        <f t="shared" si="5"/>
        <v>921.58</v>
      </c>
      <c r="T23" s="77">
        <f t="shared" si="6"/>
        <v>921.58</v>
      </c>
      <c r="U23" s="55">
        <f t="shared" si="7"/>
        <v>0</v>
      </c>
      <c r="V23" s="55">
        <f t="shared" si="8"/>
        <v>1</v>
      </c>
      <c r="W23" s="42"/>
      <c r="X23" s="67"/>
      <c r="Y23" s="173" t="s">
        <v>127</v>
      </c>
      <c r="Z23" s="173">
        <v>2000</v>
      </c>
      <c r="AA23" s="173"/>
      <c r="AB23" s="173"/>
    </row>
    <row r="24" spans="1:28">
      <c r="A24" s="167"/>
      <c r="B24" s="2" t="s">
        <v>1072</v>
      </c>
      <c r="C24" s="275" t="s">
        <v>288</v>
      </c>
      <c r="D24" s="250">
        <v>250</v>
      </c>
      <c r="E24" s="277">
        <v>1</v>
      </c>
      <c r="F24" s="279">
        <v>95</v>
      </c>
      <c r="G24" s="23">
        <f t="shared" si="1"/>
        <v>134.9</v>
      </c>
      <c r="H24" s="24">
        <f t="shared" si="2"/>
        <v>134.9</v>
      </c>
      <c r="I24" s="56"/>
      <c r="J24" s="201">
        <f t="shared" si="0"/>
        <v>1</v>
      </c>
      <c r="K24" s="23">
        <f t="shared" si="3"/>
        <v>74.2</v>
      </c>
      <c r="L24" s="23">
        <f t="shared" si="4"/>
        <v>74.2</v>
      </c>
      <c r="M24" s="22" t="s">
        <v>113</v>
      </c>
      <c r="N24" s="26">
        <v>0.45</v>
      </c>
      <c r="O24" s="68"/>
      <c r="P24" s="3"/>
      <c r="Q24" s="27"/>
      <c r="R24" s="28">
        <f t="shared" si="9"/>
        <v>0</v>
      </c>
      <c r="S24" s="28">
        <f t="shared" si="5"/>
        <v>74.2</v>
      </c>
      <c r="T24" s="28">
        <f t="shared" si="6"/>
        <v>74.2</v>
      </c>
      <c r="U24" s="43">
        <f t="shared" si="7"/>
        <v>0</v>
      </c>
      <c r="V24" s="43">
        <f t="shared" si="8"/>
        <v>1</v>
      </c>
      <c r="W24" s="41"/>
      <c r="X24" s="67"/>
      <c r="Y24" s="173" t="s">
        <v>130</v>
      </c>
      <c r="Z24" s="173">
        <v>4000</v>
      </c>
      <c r="AA24" s="173"/>
      <c r="AB24" s="173"/>
    </row>
    <row r="25" spans="1:28">
      <c r="A25" s="167"/>
      <c r="B25" s="1" t="s">
        <v>1073</v>
      </c>
      <c r="C25" s="275" t="s">
        <v>1074</v>
      </c>
      <c r="D25" s="249">
        <v>250</v>
      </c>
      <c r="E25" s="277">
        <v>1</v>
      </c>
      <c r="F25" s="279">
        <v>162</v>
      </c>
      <c r="G25" s="52">
        <f t="shared" si="1"/>
        <v>230.04</v>
      </c>
      <c r="H25" s="53">
        <f t="shared" si="2"/>
        <v>230.04</v>
      </c>
      <c r="I25" s="56"/>
      <c r="J25" s="200">
        <f t="shared" si="0"/>
        <v>1</v>
      </c>
      <c r="K25" s="52">
        <f t="shared" si="3"/>
        <v>126.52</v>
      </c>
      <c r="L25" s="52">
        <f t="shared" si="4"/>
        <v>126.52</v>
      </c>
      <c r="M25" s="252" t="s">
        <v>113</v>
      </c>
      <c r="N25" s="30">
        <v>0.45</v>
      </c>
      <c r="O25" s="68"/>
      <c r="P25" s="1"/>
      <c r="Q25" s="29"/>
      <c r="R25" s="54">
        <f t="shared" si="9"/>
        <v>0</v>
      </c>
      <c r="S25" s="77">
        <f t="shared" si="5"/>
        <v>126.52</v>
      </c>
      <c r="T25" s="77">
        <f t="shared" si="6"/>
        <v>126.52</v>
      </c>
      <c r="U25" s="55">
        <f t="shared" si="7"/>
        <v>0</v>
      </c>
      <c r="V25" s="55">
        <f t="shared" si="8"/>
        <v>1</v>
      </c>
      <c r="W25" s="42"/>
      <c r="X25" s="67"/>
      <c r="Y25" s="173" t="s">
        <v>133</v>
      </c>
      <c r="Z25" s="173">
        <v>6000</v>
      </c>
      <c r="AA25" s="173"/>
      <c r="AB25" s="173"/>
    </row>
    <row r="26" spans="1:28">
      <c r="A26" s="167"/>
      <c r="B26" s="268" t="s">
        <v>1075</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ht="30">
      <c r="A27" s="167"/>
      <c r="B27" s="269" t="s">
        <v>1076</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t="s">
        <v>1077</v>
      </c>
      <c r="F29" s="279">
        <v>195</v>
      </c>
      <c r="G29" s="52">
        <f>ROUND(IF($F$17="USD $", F29*$E$15,F29*$D$15),2)</f>
        <v>276.89999999999998</v>
      </c>
      <c r="H29" s="53" t="e">
        <f>ROUND(IF($H$17=$G$17,E29*G29,E29*F29),2)</f>
        <v>#VALUE!</v>
      </c>
      <c r="I29" s="56"/>
      <c r="J29" s="200" t="str">
        <f t="shared" si="0"/>
        <v> </v>
      </c>
      <c r="K29" s="52">
        <f t="shared" si="3"/>
        <v>152.30000000000001</v>
      </c>
      <c r="L29" s="52" t="e">
        <f>ROUND((J29*K29),2)</f>
        <v>#VALUE!</v>
      </c>
      <c r="M29" s="252" t="s">
        <v>113</v>
      </c>
      <c r="N29" s="30">
        <v>0.45</v>
      </c>
      <c r="O29" s="68"/>
      <c r="P29" s="1"/>
      <c r="Q29" s="29"/>
      <c r="R29" s="54" t="e">
        <f t="shared" si="9"/>
        <v>#VALUE!</v>
      </c>
      <c r="S29" s="77">
        <f t="shared" si="5"/>
        <v>0</v>
      </c>
      <c r="T29" s="77" t="e">
        <f t="shared" si="6"/>
        <v>#VALUE!</v>
      </c>
      <c r="U29" s="55">
        <f t="shared" si="7"/>
        <v>0</v>
      </c>
      <c r="V29" s="55">
        <f t="shared" si="8"/>
        <v>0</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1078</v>
      </c>
      <c r="C33" s="275" t="s">
        <v>1079</v>
      </c>
      <c r="D33" s="249">
        <v>10000</v>
      </c>
      <c r="E33" s="277">
        <v>1</v>
      </c>
      <c r="F33" s="279">
        <v>8200</v>
      </c>
      <c r="G33" s="52">
        <f t="shared" si="1"/>
        <v>11644</v>
      </c>
      <c r="H33" s="53">
        <f t="shared" si="2"/>
        <v>11644</v>
      </c>
      <c r="I33" s="56"/>
      <c r="J33" s="200">
        <f t="shared" si="0"/>
        <v>1</v>
      </c>
      <c r="K33" s="52">
        <f t="shared" si="3"/>
        <v>6404.2</v>
      </c>
      <c r="L33" s="52">
        <f t="shared" si="4"/>
        <v>6404.2</v>
      </c>
      <c r="M33" s="252" t="s">
        <v>113</v>
      </c>
      <c r="N33" s="30">
        <v>0.45</v>
      </c>
      <c r="O33" s="68"/>
      <c r="P33" s="1"/>
      <c r="Q33" s="29"/>
      <c r="R33" s="54">
        <f t="shared" si="9"/>
        <v>0</v>
      </c>
      <c r="S33" s="77">
        <f t="shared" si="5"/>
        <v>6404.2</v>
      </c>
      <c r="T33" s="77">
        <f t="shared" si="6"/>
        <v>6404.2</v>
      </c>
      <c r="U33" s="55">
        <f t="shared" si="7"/>
        <v>0</v>
      </c>
      <c r="V33" s="55">
        <f t="shared" si="8"/>
        <v>1</v>
      </c>
      <c r="W33" s="42"/>
      <c r="X33" s="67"/>
      <c r="Y33" s="173"/>
      <c r="Z33" s="173"/>
      <c r="AA33" s="173"/>
      <c r="AB33" s="173"/>
    </row>
    <row r="34" spans="1:28">
      <c r="A34" s="167"/>
      <c r="B34" s="2" t="s">
        <v>1080</v>
      </c>
      <c r="C34" s="275" t="s">
        <v>1079</v>
      </c>
      <c r="D34" s="250">
        <v>10000</v>
      </c>
      <c r="E34" s="277">
        <v>1</v>
      </c>
      <c r="F34" s="279">
        <v>8200</v>
      </c>
      <c r="G34" s="23">
        <f t="shared" si="1"/>
        <v>11644</v>
      </c>
      <c r="H34" s="24">
        <f t="shared" si="2"/>
        <v>11644</v>
      </c>
      <c r="I34" s="56"/>
      <c r="J34" s="201">
        <f t="shared" si="0"/>
        <v>1</v>
      </c>
      <c r="K34" s="23">
        <f t="shared" si="3"/>
        <v>6404.2</v>
      </c>
      <c r="L34" s="23">
        <f t="shared" si="4"/>
        <v>6404.2</v>
      </c>
      <c r="M34" s="22" t="s">
        <v>113</v>
      </c>
      <c r="N34" s="26">
        <v>0.45</v>
      </c>
      <c r="O34" s="68"/>
      <c r="P34" s="3"/>
      <c r="Q34" s="27"/>
      <c r="R34" s="28">
        <f t="shared" si="9"/>
        <v>0</v>
      </c>
      <c r="S34" s="28">
        <f t="shared" si="5"/>
        <v>6404.2</v>
      </c>
      <c r="T34" s="28">
        <f t="shared" si="6"/>
        <v>6404.2</v>
      </c>
      <c r="U34" s="43">
        <f t="shared" si="7"/>
        <v>0</v>
      </c>
      <c r="V34" s="43">
        <f t="shared" si="8"/>
        <v>1</v>
      </c>
      <c r="W34" s="41"/>
      <c r="X34" s="67"/>
      <c r="Y34" s="173"/>
      <c r="Z34" s="173"/>
      <c r="AA34" s="173"/>
      <c r="AB34" s="173"/>
    </row>
    <row r="35" spans="1:28">
      <c r="A35" s="167"/>
      <c r="B35" s="1" t="s">
        <v>941</v>
      </c>
      <c r="C35" s="275" t="s">
        <v>1081</v>
      </c>
      <c r="D35" s="249">
        <v>10000</v>
      </c>
      <c r="E35" s="277">
        <v>1</v>
      </c>
      <c r="F35" s="279">
        <v>9400</v>
      </c>
      <c r="G35" s="52">
        <f t="shared" si="1"/>
        <v>13348</v>
      </c>
      <c r="H35" s="53">
        <f t="shared" si="2"/>
        <v>13348</v>
      </c>
      <c r="I35" s="56"/>
      <c r="J35" s="200">
        <f t="shared" si="0"/>
        <v>1</v>
      </c>
      <c r="K35" s="52">
        <f t="shared" si="3"/>
        <v>7341.4</v>
      </c>
      <c r="L35" s="52">
        <f t="shared" si="4"/>
        <v>7341.4</v>
      </c>
      <c r="M35" s="252" t="s">
        <v>113</v>
      </c>
      <c r="N35" s="30">
        <v>0.45</v>
      </c>
      <c r="O35" s="68"/>
      <c r="P35" s="1"/>
      <c r="Q35" s="29"/>
      <c r="R35" s="54">
        <f t="shared" si="9"/>
        <v>0</v>
      </c>
      <c r="S35" s="77">
        <f t="shared" si="5"/>
        <v>7341.4</v>
      </c>
      <c r="T35" s="77">
        <f t="shared" si="6"/>
        <v>7341.4</v>
      </c>
      <c r="U35" s="55">
        <f t="shared" si="7"/>
        <v>0</v>
      </c>
      <c r="V35" s="55">
        <f t="shared" si="8"/>
        <v>1</v>
      </c>
      <c r="W35" s="42"/>
      <c r="X35" s="67"/>
      <c r="Y35" s="173"/>
      <c r="Z35" s="173"/>
      <c r="AA35" s="173"/>
      <c r="AB35" s="173"/>
    </row>
    <row r="36" spans="1:28">
      <c r="A36" s="167"/>
      <c r="B36" s="2" t="s">
        <v>1082</v>
      </c>
      <c r="C36" s="275" t="s">
        <v>1081</v>
      </c>
      <c r="D36" s="250">
        <v>10000</v>
      </c>
      <c r="E36" s="277">
        <v>1</v>
      </c>
      <c r="F36" s="279">
        <v>9400</v>
      </c>
      <c r="G36" s="23">
        <f t="shared" si="1"/>
        <v>13348</v>
      </c>
      <c r="H36" s="24">
        <f t="shared" si="2"/>
        <v>13348</v>
      </c>
      <c r="I36" s="56"/>
      <c r="J36" s="201">
        <f t="shared" si="0"/>
        <v>1</v>
      </c>
      <c r="K36" s="23">
        <f t="shared" si="3"/>
        <v>7341.4</v>
      </c>
      <c r="L36" s="23">
        <f t="shared" si="4"/>
        <v>7341.4</v>
      </c>
      <c r="M36" s="22" t="s">
        <v>113</v>
      </c>
      <c r="N36" s="26">
        <v>0.45</v>
      </c>
      <c r="O36" s="68"/>
      <c r="P36" s="3"/>
      <c r="Q36" s="27"/>
      <c r="R36" s="28">
        <f t="shared" si="9"/>
        <v>0</v>
      </c>
      <c r="S36" s="28">
        <f t="shared" si="5"/>
        <v>7341.4</v>
      </c>
      <c r="T36" s="28">
        <f t="shared" si="6"/>
        <v>7341.4</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1084</v>
      </c>
      <c r="C38" s="275" t="s">
        <v>1085</v>
      </c>
      <c r="D38" s="250">
        <v>4000</v>
      </c>
      <c r="E38" s="277">
        <v>2</v>
      </c>
      <c r="F38" s="279">
        <v>460</v>
      </c>
      <c r="G38" s="23">
        <f t="shared" si="1"/>
        <v>653.20000000000005</v>
      </c>
      <c r="H38" s="24">
        <f t="shared" si="2"/>
        <v>1306.4000000000001</v>
      </c>
      <c r="I38" s="56"/>
      <c r="J38" s="201">
        <f t="shared" si="0"/>
        <v>2</v>
      </c>
      <c r="K38" s="23">
        <f t="shared" si="3"/>
        <v>359.26</v>
      </c>
      <c r="L38" s="23">
        <f t="shared" si="4"/>
        <v>718.52</v>
      </c>
      <c r="M38" s="22" t="s">
        <v>113</v>
      </c>
      <c r="N38" s="26">
        <v>0.45</v>
      </c>
      <c r="O38" s="68"/>
      <c r="P38" s="3"/>
      <c r="Q38" s="27"/>
      <c r="R38" s="28">
        <f t="shared" si="9"/>
        <v>0</v>
      </c>
      <c r="S38" s="28">
        <f t="shared" si="5"/>
        <v>359.26</v>
      </c>
      <c r="T38" s="28">
        <f t="shared" si="6"/>
        <v>718.52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54623</v>
      </c>
      <c r="G49" s="191">
        <f>SUM(G18:G48)</f>
        <v>77564.66</v>
      </c>
      <c r="H49" s="192" t="e">
        <f>SUM(H18:H48)</f>
        <v>#VALUE!</v>
      </c>
      <c r="I49" s="193"/>
      <c r="J49" s="194">
        <f>SUM(J18:J48)</f>
        <v>29</v>
      </c>
      <c r="K49" s="191">
        <f>SUM(K18:K48)</f>
        <v>42660.590000000004</v>
      </c>
      <c r="L49" s="192" t="e">
        <f>SUM(L18:L48)</f>
        <v>#VALUE!</v>
      </c>
      <c r="M49" s="192"/>
      <c r="N49" s="192"/>
      <c r="O49" s="195"/>
      <c r="P49" s="188"/>
      <c r="Q49" s="191">
        <f>SUM(Q18:Q48)</f>
        <v>0</v>
      </c>
      <c r="R49" s="191" t="e">
        <f>SUM(R18:R48)</f>
        <v>#VALUE!</v>
      </c>
      <c r="S49" s="192">
        <f>SUM(S18:S48)</f>
        <v>42508.29</v>
      </c>
      <c r="T49" s="192" t="e">
        <f>SUM(T18:T48)</f>
        <v>#VALUE!</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6" priority="3" stopIfTrue="1">
      <formula>$U$9&gt;100%</formula>
    </cfRule>
    <cfRule type="expression" dxfId="55" priority="4">
      <formula>$U$9&lt;50%</formula>
    </cfRule>
  </conditionalFormatting>
  <conditionalFormatting sqref="V9:V10">
    <cfRule type="expression" dxfId="54" priority="1">
      <formula>$V$9&lt;50%</formula>
    </cfRule>
    <cfRule type="expression" dxfId="53" priority="2">
      <formula>$V$9&gt;50%</formula>
    </cfRule>
  </conditionalFormatting>
  <dataValidations count="5">
    <dataValidation type="list" allowBlank="1" showInputMessage="1" showErrorMessage="1" sqref="M18:M48" xr:uid="{01515404-2722-4F68-B97C-9FD6509D3FEF}">
      <formula1>$Y$31:$Y$32</formula1>
    </dataValidation>
    <dataValidation type="list" showInputMessage="1" showErrorMessage="1" sqref="D18:D48" xr:uid="{103B4E5E-11E3-4BB2-9E8F-1EC7DCAC84A1}">
      <formula1>$Z$18:$Z$29</formula1>
    </dataValidation>
    <dataValidation type="list" allowBlank="1" showInputMessage="1" showErrorMessage="1" sqref="I13" xr:uid="{FB06EBD9-5A5B-48E1-BD15-66246DCEED35}">
      <formula1>$K$9:$K$9</formula1>
    </dataValidation>
    <dataValidation type="list" allowBlank="1" showInputMessage="1" showErrorMessage="1" sqref="H13" xr:uid="{A4B0F790-E240-4FE1-8C15-B6F96289F3FD}">
      <formula1>$Y$13:$Y$14</formula1>
    </dataValidation>
    <dataValidation type="list" allowBlank="1" showInputMessage="1" showErrorMessage="1" sqref="F17 K17 Q17 Q14" xr:uid="{05259CB8-399D-46C0-AED1-6729527339AE}">
      <formula1>$Y$11:$Y$12</formula1>
    </dataValidation>
  </dataValidations>
  <printOptions verticalCentered="1"/>
  <pageMargins left="0.2" right="0.2" top="0.25" bottom="0.25" header="0.05" footer="0.05"/>
  <pageSetup scale="39" orientation="landscape"/>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47808-F4D2-4A80-9D88-2C5927854CD8}">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1088</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2" priority="3" stopIfTrue="1">
      <formula>$U$9&gt;100%</formula>
    </cfRule>
    <cfRule type="expression" dxfId="51" priority="4">
      <formula>$U$9&lt;50%</formula>
    </cfRule>
  </conditionalFormatting>
  <conditionalFormatting sqref="V9:V10">
    <cfRule type="expression" dxfId="50" priority="1">
      <formula>$V$9&lt;50%</formula>
    </cfRule>
    <cfRule type="expression" dxfId="49" priority="2">
      <formula>$V$9&gt;50%</formula>
    </cfRule>
  </conditionalFormatting>
  <dataValidations count="5">
    <dataValidation type="list" allowBlank="1" showInputMessage="1" showErrorMessage="1" sqref="M18:M48" xr:uid="{7C86DFBC-128F-4089-A7ED-73D5D435503F}">
      <formula1>$Y$31:$Y$32</formula1>
    </dataValidation>
    <dataValidation type="list" showInputMessage="1" showErrorMessage="1" sqref="D18:D48" xr:uid="{2B7819D7-5453-428C-9CFE-1C3E5039F223}">
      <formula1>$Z$18:$Z$29</formula1>
    </dataValidation>
    <dataValidation type="list" allowBlank="1" showInputMessage="1" showErrorMessage="1" sqref="I13" xr:uid="{5D12416B-6993-4C94-86A6-19E2E25E433F}">
      <formula1>$K$9:$K$9</formula1>
    </dataValidation>
    <dataValidation type="list" allowBlank="1" showInputMessage="1" showErrorMessage="1" sqref="H13" xr:uid="{9D653D5E-0903-4605-A3CE-DE7A958ABCDB}">
      <formula1>$Y$13:$Y$14</formula1>
    </dataValidation>
    <dataValidation type="list" allowBlank="1" showInputMessage="1" showErrorMessage="1" sqref="F17 K17 Q17 Q14" xr:uid="{9251FBED-56A6-4159-950A-9B178BFE060D}">
      <formula1>$Y$11:$Y$12</formula1>
    </dataValidation>
  </dataValidations>
  <printOptions verticalCentered="1"/>
  <pageMargins left="0.2" right="0.2" top="0.25" bottom="0.25" header="0.05" footer="0.05"/>
  <pageSetup scale="39" orientation="landscape"/>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5073-1E55-4A60-9D75-27E36C2A603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1106</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8" priority="3" stopIfTrue="1">
      <formula>$U$9&gt;100%</formula>
    </cfRule>
    <cfRule type="expression" dxfId="47" priority="4">
      <formula>$U$9&lt;50%</formula>
    </cfRule>
  </conditionalFormatting>
  <conditionalFormatting sqref="V9:V10">
    <cfRule type="expression" dxfId="46" priority="1">
      <formula>$V$9&lt;50%</formula>
    </cfRule>
    <cfRule type="expression" dxfId="45" priority="2">
      <formula>$V$9&gt;50%</formula>
    </cfRule>
  </conditionalFormatting>
  <dataValidations count="5">
    <dataValidation type="list" allowBlank="1" showInputMessage="1" showErrorMessage="1" sqref="F17 K17 Q17 Q14" xr:uid="{2F737B02-56C7-4734-AC41-82A0CDA2D6A1}">
      <formula1>$Y$11:$Y$12</formula1>
    </dataValidation>
    <dataValidation type="list" allowBlank="1" showInputMessage="1" showErrorMessage="1" sqref="H13" xr:uid="{C6396B3A-AF68-45CC-AAF1-A1557709078A}">
      <formula1>$Y$13:$Y$14</formula1>
    </dataValidation>
    <dataValidation type="list" allowBlank="1" showInputMessage="1" showErrorMessage="1" sqref="I13" xr:uid="{617F3BFD-FD36-44AC-B9EB-9963DABFD68E}">
      <formula1>$K$9:$K$9</formula1>
    </dataValidation>
    <dataValidation type="list" showInputMessage="1" showErrorMessage="1" sqref="D18:D48" xr:uid="{9F6CDE75-73F8-4452-B104-9D3521E2D5D0}">
      <formula1>$Z$18:$Z$29</formula1>
    </dataValidation>
    <dataValidation type="list" allowBlank="1" showInputMessage="1" showErrorMessage="1" sqref="M18:M48" xr:uid="{2A94FF80-5772-4DCC-AE1A-6B292827C2AF}">
      <formula1>$Y$31:$Y$32</formula1>
    </dataValidation>
  </dataValidations>
  <printOptions verticalCentered="1"/>
  <pageMargins left="0.2" right="0.2" top="0.25" bottom="0.25" header="0.05" footer="0.05"/>
  <pageSetup scale="39" orientation="landscape"/>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EC44-D575-4DF2-9AE4-8CCA7FF8A5D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1107</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4" priority="3" stopIfTrue="1">
      <formula>$U$9&gt;100%</formula>
    </cfRule>
    <cfRule type="expression" dxfId="43" priority="4">
      <formula>$U$9&lt;50%</formula>
    </cfRule>
  </conditionalFormatting>
  <conditionalFormatting sqref="V9:V10">
    <cfRule type="expression" dxfId="42" priority="1">
      <formula>$V$9&lt;50%</formula>
    </cfRule>
    <cfRule type="expression" dxfId="41" priority="2">
      <formula>$V$9&gt;50%</formula>
    </cfRule>
  </conditionalFormatting>
  <dataValidations count="5">
    <dataValidation type="list" allowBlank="1" showInputMessage="1" showErrorMessage="1" sqref="M18:M48" xr:uid="{33C2590B-1EE3-4898-8EA4-251FC3456A2D}">
      <formula1>$Y$31:$Y$32</formula1>
    </dataValidation>
    <dataValidation type="list" showInputMessage="1" showErrorMessage="1" sqref="D18:D48" xr:uid="{8AE0028D-F27A-40C4-B4C4-108F0BC0C050}">
      <formula1>$Z$18:$Z$29</formula1>
    </dataValidation>
    <dataValidation type="list" allowBlank="1" showInputMessage="1" showErrorMessage="1" sqref="I13" xr:uid="{B8F90330-1CFD-459E-BE98-4B0BE740F940}">
      <formula1>$K$9:$K$9</formula1>
    </dataValidation>
    <dataValidation type="list" allowBlank="1" showInputMessage="1" showErrorMessage="1" sqref="H13" xr:uid="{25D337BD-D663-4C33-B1B6-B0C992434356}">
      <formula1>$Y$13:$Y$14</formula1>
    </dataValidation>
    <dataValidation type="list" allowBlank="1" showInputMessage="1" showErrorMessage="1" sqref="F17 K17 Q17 Q14" xr:uid="{C610FA24-4706-4930-85F8-51655FF0D3E9}">
      <formula1>$Y$11:$Y$12</formula1>
    </dataValidation>
  </dataValidations>
  <printOptions verticalCentered="1"/>
  <pageMargins left="0.2" right="0.2" top="0.25" bottom="0.25" header="0.05" footer="0.05"/>
  <pageSetup scale="39" orientation="landscape"/>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DFC-76F5-400F-8324-FB866831D22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1108</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0" priority="3" stopIfTrue="1">
      <formula>$U$9&gt;100%</formula>
    </cfRule>
    <cfRule type="expression" dxfId="39" priority="4">
      <formula>$U$9&lt;50%</formula>
    </cfRule>
  </conditionalFormatting>
  <conditionalFormatting sqref="V9:V10">
    <cfRule type="expression" dxfId="38" priority="1">
      <formula>$V$9&lt;50%</formula>
    </cfRule>
    <cfRule type="expression" dxfId="37" priority="2">
      <formula>$V$9&gt;50%</formula>
    </cfRule>
  </conditionalFormatting>
  <dataValidations count="5">
    <dataValidation type="list" allowBlank="1" showInputMessage="1" showErrorMessage="1" sqref="F17 K17 Q17 Q14" xr:uid="{CAFAACE9-72A6-44F2-9FFA-D210B9203FFE}">
      <formula1>$Y$11:$Y$12</formula1>
    </dataValidation>
    <dataValidation type="list" allowBlank="1" showInputMessage="1" showErrorMessage="1" sqref="H13" xr:uid="{C3C7A9D5-5431-4C72-9707-87E0B37107D5}">
      <formula1>$Y$13:$Y$14</formula1>
    </dataValidation>
    <dataValidation type="list" allowBlank="1" showInputMessage="1" showErrorMessage="1" sqref="I13" xr:uid="{4EAF42D7-7B92-42D9-B7E5-0ACF2615F28D}">
      <formula1>$K$9:$K$9</formula1>
    </dataValidation>
    <dataValidation type="list" showInputMessage="1" showErrorMessage="1" sqref="D18:D48" xr:uid="{34BB3EE0-4D0A-4EB7-8622-A58B0F6D6A3B}">
      <formula1>$Z$18:$Z$29</formula1>
    </dataValidation>
    <dataValidation type="list" allowBlank="1" showInputMessage="1" showErrorMessage="1" sqref="M18:M48" xr:uid="{3020B64C-7967-4DEF-9FA1-5537F3812A70}">
      <formula1>$Y$31:$Y$32</formula1>
    </dataValidation>
  </dataValidations>
  <printOptions verticalCentered="1"/>
  <pageMargins left="0.2" right="0.2" top="0.25" bottom="0.25" header="0.05" footer="0.05"/>
  <pageSetup scale="39" orientation="landscape"/>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66DD-B68C-4977-B61D-A7BF56D7B18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1109</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6" priority="3" stopIfTrue="1">
      <formula>$U$9&gt;100%</formula>
    </cfRule>
    <cfRule type="expression" dxfId="35" priority="4">
      <formula>$U$9&lt;50%</formula>
    </cfRule>
  </conditionalFormatting>
  <conditionalFormatting sqref="V9:V10">
    <cfRule type="expression" dxfId="34" priority="1">
      <formula>$V$9&lt;50%</formula>
    </cfRule>
    <cfRule type="expression" dxfId="33" priority="2">
      <formula>$V$9&gt;50%</formula>
    </cfRule>
  </conditionalFormatting>
  <dataValidations count="5">
    <dataValidation type="list" allowBlank="1" showInputMessage="1" showErrorMessage="1" sqref="M18:M48" xr:uid="{C0C6968B-9020-4F48-B237-6FBE0AA41634}">
      <formula1>$Y$31:$Y$32</formula1>
    </dataValidation>
    <dataValidation type="list" showInputMessage="1" showErrorMessage="1" sqref="D18:D48" xr:uid="{26450C7F-FC75-41DF-A2E2-91BE4A1B7071}">
      <formula1>$Z$18:$Z$29</formula1>
    </dataValidation>
    <dataValidation type="list" allowBlank="1" showInputMessage="1" showErrorMessage="1" sqref="I13" xr:uid="{1EFAA385-7A4E-427B-A2EE-25C9B291E306}">
      <formula1>$K$9:$K$9</formula1>
    </dataValidation>
    <dataValidation type="list" allowBlank="1" showInputMessage="1" showErrorMessage="1" sqref="H13" xr:uid="{1737174C-2D11-4F91-8628-2B90E7318AD2}">
      <formula1>$Y$13:$Y$14</formula1>
    </dataValidation>
    <dataValidation type="list" allowBlank="1" showInputMessage="1" showErrorMessage="1" sqref="F17 K17 Q17 Q14" xr:uid="{B09D9173-D0B0-4DCA-B4BA-676B6061B939}">
      <formula1>$Y$11:$Y$12</formula1>
    </dataValidation>
  </dataValidations>
  <printOptions verticalCentered="1"/>
  <pageMargins left="0.2" right="0.2" top="0.25" bottom="0.25" header="0.05" footer="0.05"/>
  <pageSetup scale="39" orientation="landscape"/>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0679-B2DD-4ABF-8254-5D27E2A9737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1110</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2" priority="3" stopIfTrue="1">
      <formula>$U$9&gt;100%</formula>
    </cfRule>
    <cfRule type="expression" dxfId="31" priority="4">
      <formula>$U$9&lt;50%</formula>
    </cfRule>
  </conditionalFormatting>
  <conditionalFormatting sqref="V9:V10">
    <cfRule type="expression" dxfId="30" priority="1">
      <formula>$V$9&lt;50%</formula>
    </cfRule>
    <cfRule type="expression" dxfId="29" priority="2">
      <formula>$V$9&gt;50%</formula>
    </cfRule>
  </conditionalFormatting>
  <dataValidations count="5">
    <dataValidation type="list" allowBlank="1" showInputMessage="1" showErrorMessage="1" sqref="F17 K17 Q17 Q14" xr:uid="{195F2CD5-E367-46AB-A220-59E51C98463F}">
      <formula1>$Y$11:$Y$12</formula1>
    </dataValidation>
    <dataValidation type="list" allowBlank="1" showInputMessage="1" showErrorMessage="1" sqref="H13" xr:uid="{2201EB06-BD38-49FB-AAFF-419BB96C3AF4}">
      <formula1>$Y$13:$Y$14</formula1>
    </dataValidation>
    <dataValidation type="list" allowBlank="1" showInputMessage="1" showErrorMessage="1" sqref="I13" xr:uid="{F87C6B93-4BF8-4259-8143-254F13F3931A}">
      <formula1>$K$9:$K$9</formula1>
    </dataValidation>
    <dataValidation type="list" showInputMessage="1" showErrorMessage="1" sqref="D18:D48" xr:uid="{E029BD55-F2DE-44C3-A10B-AF5D3DDF1443}">
      <formula1>$Z$18:$Z$29</formula1>
    </dataValidation>
    <dataValidation type="list" allowBlank="1" showInputMessage="1" showErrorMessage="1" sqref="M18:M48" xr:uid="{FF677B1C-33B6-4CB5-B702-D624A6FB7E5F}">
      <formula1>$Y$31:$Y$32</formula1>
    </dataValidation>
  </dataValidations>
  <printOptions verticalCentered="1"/>
  <pageMargins left="0.2" right="0.2" top="0.25" bottom="0.25" header="0.05" footer="0.05"/>
  <pageSetup scale="39" orientation="landscape"/>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4D04-D253-4550-8EE2-88DD2DBDA0C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1112</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8" priority="3" stopIfTrue="1">
      <formula>$U$9&gt;100%</formula>
    </cfRule>
    <cfRule type="expression" dxfId="27" priority="4">
      <formula>$U$9&lt;50%</formula>
    </cfRule>
  </conditionalFormatting>
  <conditionalFormatting sqref="V9:V10">
    <cfRule type="expression" dxfId="26" priority="1">
      <formula>$V$9&lt;50%</formula>
    </cfRule>
    <cfRule type="expression" dxfId="25" priority="2">
      <formula>$V$9&gt;50%</formula>
    </cfRule>
  </conditionalFormatting>
  <dataValidations count="5">
    <dataValidation type="list" allowBlank="1" showInputMessage="1" showErrorMessage="1" sqref="M18:M48" xr:uid="{0E8F6F9B-7E52-4006-9538-9EB20361836A}">
      <formula1>$Y$31:$Y$32</formula1>
    </dataValidation>
    <dataValidation type="list" showInputMessage="1" showErrorMessage="1" sqref="D18:D48" xr:uid="{28008901-28EB-4DDD-9C74-F093CC07F1C2}">
      <formula1>$Z$18:$Z$29</formula1>
    </dataValidation>
    <dataValidation type="list" allowBlank="1" showInputMessage="1" showErrorMessage="1" sqref="I13" xr:uid="{C4F484F7-23ED-446C-8675-E15EC2EC7994}">
      <formula1>$K$9:$K$9</formula1>
    </dataValidation>
    <dataValidation type="list" allowBlank="1" showInputMessage="1" showErrorMessage="1" sqref="H13" xr:uid="{BA0DF16C-5E4F-45B6-94BC-187CECFBF00D}">
      <formula1>$Y$13:$Y$14</formula1>
    </dataValidation>
    <dataValidation type="list" allowBlank="1" showInputMessage="1" showErrorMessage="1" sqref="F17 K17 Q17 Q14" xr:uid="{4BB4C7E5-B7FF-4EC9-9584-1D1AA3FE2322}">
      <formula1>$Y$11:$Y$12</formula1>
    </dataValidation>
  </dataValidations>
  <printOptions verticalCentered="1"/>
  <pageMargins left="0.2" right="0.2" top="0.25" bottom="0.25" header="0.05" footer="0.05"/>
  <pageSetup scale="39" orientation="landscape"/>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AE4E-48DF-47DF-AE09-B955F56F93B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1129</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4" priority="3" stopIfTrue="1">
      <formula>$U$9&gt;100%</formula>
    </cfRule>
    <cfRule type="expression" dxfId="23" priority="4">
      <formula>$U$9&lt;50%</formula>
    </cfRule>
  </conditionalFormatting>
  <conditionalFormatting sqref="V9:V10">
    <cfRule type="expression" dxfId="22" priority="1">
      <formula>$V$9&lt;50%</formula>
    </cfRule>
    <cfRule type="expression" dxfId="21" priority="2">
      <formula>$V$9&gt;50%</formula>
    </cfRule>
  </conditionalFormatting>
  <dataValidations count="5">
    <dataValidation type="list" allowBlank="1" showInputMessage="1" showErrorMessage="1" sqref="F17 K17 Q17 Q14" xr:uid="{E1F77735-B9DB-4B99-B11B-B415D5209341}">
      <formula1>$Y$11:$Y$12</formula1>
    </dataValidation>
    <dataValidation type="list" allowBlank="1" showInputMessage="1" showErrorMessage="1" sqref="H13" xr:uid="{93DB65D1-9508-49AE-A070-57C698C5D530}">
      <formula1>$Y$13:$Y$14</formula1>
    </dataValidation>
    <dataValidation type="list" allowBlank="1" showInputMessage="1" showErrorMessage="1" sqref="I13" xr:uid="{352F032F-2E3A-4380-90AC-5F219DAB8A3E}">
      <formula1>$K$9:$K$9</formula1>
    </dataValidation>
    <dataValidation type="list" showInputMessage="1" showErrorMessage="1" sqref="D18:D48" xr:uid="{BF30D790-755C-4120-8A61-6F9915322B73}">
      <formula1>$Z$18:$Z$29</formula1>
    </dataValidation>
    <dataValidation type="list" allowBlank="1" showInputMessage="1" showErrorMessage="1" sqref="M18:M48" xr:uid="{D419A13C-A487-420C-9DDA-2A93D11F7633}">
      <formula1>$Y$31:$Y$32</formula1>
    </dataValidation>
  </dataValidations>
  <printOptions verticalCentered="1"/>
  <pageMargins left="0.2" right="0.2" top="0.25" bottom="0.25" header="0.05" footer="0.05"/>
  <pageSetup scale="39" orientation="landscape"/>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18EE-403C-4533-A5B7-D4C74521E0E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1130</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0" priority="3" stopIfTrue="1">
      <formula>$U$9&gt;100%</formula>
    </cfRule>
    <cfRule type="expression" dxfId="19" priority="4">
      <formula>$U$9&lt;50%</formula>
    </cfRule>
  </conditionalFormatting>
  <conditionalFormatting sqref="V9:V10">
    <cfRule type="expression" dxfId="18" priority="1">
      <formula>$V$9&lt;50%</formula>
    </cfRule>
    <cfRule type="expression" dxfId="17" priority="2">
      <formula>$V$9&gt;50%</formula>
    </cfRule>
  </conditionalFormatting>
  <dataValidations count="5">
    <dataValidation type="list" allowBlank="1" showInputMessage="1" showErrorMessage="1" sqref="M18:M48" xr:uid="{71291582-F4DF-40AC-88BA-CF1EE9889520}">
      <formula1>$Y$31:$Y$32</formula1>
    </dataValidation>
    <dataValidation type="list" showInputMessage="1" showErrorMessage="1" sqref="D18:D48" xr:uid="{B1263B62-2BE4-4461-B6EB-8D92B96A2AB7}">
      <formula1>$Z$18:$Z$29</formula1>
    </dataValidation>
    <dataValidation type="list" allowBlank="1" showInputMessage="1" showErrorMessage="1" sqref="I13" xr:uid="{F2A7A301-B0F7-4A54-82DC-982599E01E62}">
      <formula1>$K$9:$K$9</formula1>
    </dataValidation>
    <dataValidation type="list" allowBlank="1" showInputMessage="1" showErrorMessage="1" sqref="H13" xr:uid="{0EBA51AE-359E-4A85-B87A-3205EB415989}">
      <formula1>$Y$13:$Y$14</formula1>
    </dataValidation>
    <dataValidation type="list" allowBlank="1" showInputMessage="1" showErrorMessage="1" sqref="F17 K17 Q17 Q14" xr:uid="{86535CD9-7301-458C-ABB9-F36DB3C1DCC6}">
      <formula1>$Y$11:$Y$12</formula1>
    </dataValidation>
  </dataValidations>
  <printOptions verticalCentered="1"/>
  <pageMargins left="0.2" right="0.2" top="0.25" bottom="0.25" header="0.05" footer="0.05"/>
  <pageSetup scale="39" orientation="landscape"/>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9DEC-D362-4BEE-97EF-4F048BAE404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1131</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6" priority="3" stopIfTrue="1">
      <formula>$U$9&gt;100%</formula>
    </cfRule>
    <cfRule type="expression" dxfId="15" priority="4">
      <formula>$U$9&lt;50%</formula>
    </cfRule>
  </conditionalFormatting>
  <conditionalFormatting sqref="V9:V10">
    <cfRule type="expression" dxfId="14" priority="1">
      <formula>$V$9&lt;50%</formula>
    </cfRule>
    <cfRule type="expression" dxfId="13" priority="2">
      <formula>$V$9&gt;50%</formula>
    </cfRule>
  </conditionalFormatting>
  <dataValidations count="5">
    <dataValidation type="list" allowBlank="1" showInputMessage="1" showErrorMessage="1" sqref="F17 K17 Q17 Q14" xr:uid="{9F6FD8B0-0302-4C9D-8ADC-1F90F13C8C46}">
      <formula1>$Y$11:$Y$12</formula1>
    </dataValidation>
    <dataValidation type="list" allowBlank="1" showInputMessage="1" showErrorMessage="1" sqref="H13" xr:uid="{65DEB8FE-D726-48E7-8280-97789AD78B8D}">
      <formula1>$Y$13:$Y$14</formula1>
    </dataValidation>
    <dataValidation type="list" allowBlank="1" showInputMessage="1" showErrorMessage="1" sqref="I13" xr:uid="{2D790488-AF0C-47B9-A1DF-D66D292EA5A5}">
      <formula1>$K$9:$K$9</formula1>
    </dataValidation>
    <dataValidation type="list" showInputMessage="1" showErrorMessage="1" sqref="D18:D48" xr:uid="{3DE0B1A7-DD82-4F12-9A9D-946AF59B02A5}">
      <formula1>$Z$18:$Z$29</formula1>
    </dataValidation>
    <dataValidation type="list" allowBlank="1" showInputMessage="1" showErrorMessage="1" sqref="M18:M48" xr:uid="{CBE404AD-1384-4A84-B96B-DFAB01084B82}">
      <formula1>$Y$31:$Y$32</formula1>
    </dataValidation>
  </dataValidations>
  <printOptions verticalCentered="1"/>
  <pageMargins left="0.2" right="0.2" top="0.25" bottom="0.25" header="0.05" footer="0.05"/>
  <pageSetup scale="39" orientation="landscape"/>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0721-98F1-4033-AD9E-681C91376E8A}">
  <sheetPr>
    <pageSetUpPr fitToPage="1"/>
  </sheetPr>
  <dimension ref="A1:AB51"/>
  <sheetViews>
    <sheetView tabSelected="1"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1132</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2" priority="3" stopIfTrue="1">
      <formula>$U$9&gt;100%</formula>
    </cfRule>
    <cfRule type="expression" dxfId="11" priority="4">
      <formula>$U$9&lt;50%</formula>
    </cfRule>
  </conditionalFormatting>
  <conditionalFormatting sqref="V9:V10">
    <cfRule type="expression" dxfId="10" priority="1">
      <formula>$V$9&lt;50%</formula>
    </cfRule>
    <cfRule type="expression" dxfId="9" priority="2">
      <formula>$V$9&gt;50%</formula>
    </cfRule>
  </conditionalFormatting>
  <dataValidations count="5">
    <dataValidation type="list" allowBlank="1" showInputMessage="1" showErrorMessage="1" sqref="M18:M48" xr:uid="{B4A3067F-4CE4-4908-BBDE-72F3DEC29735}">
      <formula1>$Y$31:$Y$32</formula1>
    </dataValidation>
    <dataValidation type="list" showInputMessage="1" showErrorMessage="1" sqref="D18:D48" xr:uid="{AA939CD9-9C70-42FE-979E-7171DEC7736E}">
      <formula1>$Z$18:$Z$29</formula1>
    </dataValidation>
    <dataValidation type="list" allowBlank="1" showInputMessage="1" showErrorMessage="1" sqref="I13" xr:uid="{27C97AB4-D3FF-4C2B-90AC-001589FB06A7}">
      <formula1>$K$9:$K$9</formula1>
    </dataValidation>
    <dataValidation type="list" allowBlank="1" showInputMessage="1" showErrorMessage="1" sqref="H13" xr:uid="{5C9860B6-8024-4453-B855-4C85A8D55A57}">
      <formula1>$Y$13:$Y$14</formula1>
    </dataValidation>
    <dataValidation type="list" allowBlank="1" showInputMessage="1" showErrorMessage="1" sqref="F17 K17 Q17 Q14" xr:uid="{211BADFC-213F-4952-BF2A-2EAAEC99A32F}">
      <formula1>$Y$11:$Y$12</formula1>
    </dataValidation>
  </dataValidations>
  <printOptions verticalCentered="1"/>
  <pageMargins left="0.2" right="0.2" top="0.25" bottom="0.25" header="0.05" footer="0.05"/>
  <pageSetup scale="39" orientation="landscape"/>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5334-E5AC-4054-8C19-EA944D2F96A7}">
  <sheetPr codeName="Sheet2">
    <pageSetUpPr fitToPage="1"/>
  </sheetPr>
  <dimension ref="B1:G55"/>
  <sheetViews>
    <sheetView topLeftCell="A32" workbookViewId="0">
      <selection activeCell="C63" sqref="C63"/>
    </sheetView>
  </sheetViews>
  <sheetFormatPr defaultRowHeight="15"/>
  <cols>
    <col min="1" max="1" width="2.7109375" customWidth="1"/>
    <col min="2" max="2" width="18.7109375" customWidth="1"/>
    <col min="3" max="3" width="36" customWidth="1"/>
    <col min="4" max="4" width="10.140625" customWidth="1"/>
    <col min="5" max="5" width="18.7109375" customWidth="1"/>
    <col min="6" max="6" width="20.7109375" customWidth="1"/>
    <col min="7" max="7" width="3.140625" customWidth="1"/>
  </cols>
  <sheetData>
    <row r="1" spans="2:7">
      <c r="B1" s="115"/>
      <c r="C1" s="116"/>
      <c r="D1" s="716" t="s">
        <v>1133</v>
      </c>
      <c r="E1" s="716"/>
      <c r="F1" s="717"/>
    </row>
    <row r="2" spans="2:7">
      <c r="B2" s="117"/>
      <c r="D2" s="718"/>
      <c r="E2" s="718"/>
      <c r="F2" s="719"/>
    </row>
    <row r="3" spans="2:7">
      <c r="B3" s="117"/>
      <c r="D3" s="718"/>
      <c r="E3" s="718"/>
      <c r="F3" s="719"/>
    </row>
    <row r="4" spans="2:7">
      <c r="B4" s="117"/>
      <c r="D4" s="718"/>
      <c r="E4" s="718"/>
      <c r="F4" s="719"/>
    </row>
    <row r="5" spans="2:7">
      <c r="B5" s="118"/>
      <c r="C5" s="119"/>
      <c r="D5" s="720"/>
      <c r="E5" s="720"/>
      <c r="F5" s="721"/>
    </row>
    <row r="6" spans="2:7" ht="27.95" customHeight="1">
      <c r="B6" s="120"/>
      <c r="C6" s="121"/>
      <c r="D6" s="122"/>
      <c r="E6" s="122"/>
      <c r="F6" s="122"/>
    </row>
    <row r="7" spans="2:7">
      <c r="B7" s="107" t="s">
        <v>39</v>
      </c>
      <c r="C7" s="231"/>
      <c r="D7" s="111" t="s">
        <v>33</v>
      </c>
      <c r="E7" s="722">
        <f>'CAT 740'!C2</f>
        <v>0</v>
      </c>
      <c r="F7" s="723"/>
    </row>
    <row r="8" spans="2:7">
      <c r="B8" s="107" t="s">
        <v>1134</v>
      </c>
      <c r="C8" s="232"/>
      <c r="D8" s="724" t="s">
        <v>29</v>
      </c>
      <c r="E8" s="725"/>
      <c r="F8" s="726"/>
      <c r="G8" s="87"/>
    </row>
    <row r="9" spans="2:7">
      <c r="B9" s="107" t="s">
        <v>1135</v>
      </c>
      <c r="C9" s="233"/>
      <c r="D9" s="107" t="s">
        <v>40</v>
      </c>
      <c r="E9" s="714" t="str">
        <f>'CAT 740'!F2</f>
        <v>AT-08</v>
      </c>
      <c r="F9" s="714"/>
    </row>
    <row r="10" spans="2:7">
      <c r="B10" s="107" t="s">
        <v>1136</v>
      </c>
      <c r="C10" s="234"/>
      <c r="D10" s="107" t="s">
        <v>45</v>
      </c>
      <c r="E10" s="714">
        <f>'CAT 740'!F3</f>
        <v>2009</v>
      </c>
      <c r="F10" s="714"/>
    </row>
    <row r="11" spans="2:7">
      <c r="B11" s="107" t="s">
        <v>1137</v>
      </c>
      <c r="C11" s="235"/>
      <c r="D11" s="107" t="s">
        <v>51</v>
      </c>
      <c r="E11" s="714" t="str">
        <f>'CAT 740'!F4</f>
        <v>CAT</v>
      </c>
      <c r="F11" s="714"/>
    </row>
    <row r="12" spans="2:7">
      <c r="B12" s="112"/>
      <c r="C12" s="235"/>
      <c r="D12" s="107" t="s">
        <v>1138</v>
      </c>
      <c r="E12" s="714">
        <f>'CAT 740'!F5</f>
        <v>740</v>
      </c>
      <c r="F12" s="714"/>
    </row>
    <row r="13" spans="2:7">
      <c r="B13" s="112"/>
      <c r="C13" s="235"/>
      <c r="D13" s="107" t="s">
        <v>1139</v>
      </c>
      <c r="E13" s="727">
        <f>'CAT 740'!F8</f>
        <v>0</v>
      </c>
      <c r="F13" s="728"/>
    </row>
    <row r="14" spans="2:7">
      <c r="B14" s="107" t="s">
        <v>1140</v>
      </c>
      <c r="C14" s="235"/>
      <c r="D14" s="108" t="s">
        <v>61</v>
      </c>
      <c r="E14" s="714">
        <f>'CAT 740'!C7</f>
        <v>0</v>
      </c>
      <c r="F14" s="714"/>
    </row>
    <row r="15" spans="2:7">
      <c r="B15" s="113"/>
      <c r="C15" s="235"/>
      <c r="D15" s="108" t="s">
        <v>1141</v>
      </c>
      <c r="E15" s="715"/>
      <c r="F15" s="715"/>
    </row>
    <row r="16" spans="2:7" ht="15.75" thickBot="1">
      <c r="B16" s="100"/>
      <c r="C16" s="101"/>
      <c r="D16" s="101"/>
      <c r="E16" s="101"/>
      <c r="F16" s="102"/>
    </row>
    <row r="17" spans="2:6" ht="15.75" thickBot="1">
      <c r="B17" s="103" t="s">
        <v>94</v>
      </c>
      <c r="C17" s="104" t="s">
        <v>95</v>
      </c>
      <c r="D17" s="105" t="s">
        <v>97</v>
      </c>
      <c r="E17" s="105" t="s">
        <v>1142</v>
      </c>
      <c r="F17" s="106" t="s">
        <v>1143</v>
      </c>
    </row>
    <row r="18" spans="2:6">
      <c r="B18" s="99" t="str">
        <f>'CAT 740'!B18</f>
        <v>1R-0716</v>
      </c>
      <c r="C18" s="97" t="str">
        <f>'CAT 740'!C18</f>
        <v>ENGINE OIL FILTER</v>
      </c>
      <c r="D18" s="98">
        <f>'CAT 740'!E18</f>
        <v>1</v>
      </c>
      <c r="E18" s="86"/>
      <c r="F18" s="6">
        <f>D18*E18</f>
        <v>0</v>
      </c>
    </row>
    <row r="19" spans="2:6">
      <c r="B19" s="99" t="str">
        <f>'CAT 740'!B19</f>
        <v>1R-0762</v>
      </c>
      <c r="C19" s="97" t="str">
        <f>'CAT 740'!C19</f>
        <v>FUEL FILTER</v>
      </c>
      <c r="D19" s="98">
        <f>'CAT 740'!E19</f>
        <v>1</v>
      </c>
      <c r="E19" s="86"/>
      <c r="F19" s="6">
        <f t="shared" ref="F19:F37" si="0">D19*E19</f>
        <v>0</v>
      </c>
    </row>
    <row r="20" spans="2:6">
      <c r="B20" s="99" t="str">
        <f>'CAT 740'!B20</f>
        <v>326-1644</v>
      </c>
      <c r="C20" s="97" t="str">
        <f>'CAT 740'!C20</f>
        <v>FUEL WATER SEPARATOR FILTER</v>
      </c>
      <c r="D20" s="98">
        <f>'CAT 740'!E20</f>
        <v>1</v>
      </c>
      <c r="E20" s="86"/>
      <c r="F20" s="6">
        <f t="shared" si="0"/>
        <v>0</v>
      </c>
    </row>
    <row r="21" spans="2:6">
      <c r="B21" s="99" t="str">
        <f>'CAT 740'!B21</f>
        <v>1R-0719</v>
      </c>
      <c r="C21" s="97" t="str">
        <f>'CAT 740'!C21</f>
        <v>TRANSMISSION FILTER</v>
      </c>
      <c r="D21" s="98">
        <f>'CAT 740'!E21</f>
        <v>1</v>
      </c>
      <c r="E21" s="86"/>
      <c r="F21" s="6">
        <f t="shared" si="0"/>
        <v>0</v>
      </c>
    </row>
    <row r="22" spans="2:6">
      <c r="B22" s="99" t="str">
        <f>'CAT 740'!B22</f>
        <v>1G-8878</v>
      </c>
      <c r="C22" s="97" t="str">
        <f>'CAT 740'!C22</f>
        <v>HYDRAULIC FILTER</v>
      </c>
      <c r="D22" s="98">
        <f>'CAT 740'!E22</f>
        <v>1</v>
      </c>
      <c r="E22" s="86"/>
      <c r="F22" s="6">
        <f t="shared" si="0"/>
        <v>0</v>
      </c>
    </row>
    <row r="23" spans="2:6">
      <c r="B23" s="99" t="str">
        <f>'CAT 740'!B23</f>
        <v>142-1340</v>
      </c>
      <c r="C23" s="97" t="str">
        <f>'CAT 740'!C23</f>
        <v>PRIMARY AIR FILTER</v>
      </c>
      <c r="D23" s="98">
        <f>'CAT 740'!E23</f>
        <v>1</v>
      </c>
      <c r="E23" s="86"/>
      <c r="F23" s="6">
        <f t="shared" si="0"/>
        <v>0</v>
      </c>
    </row>
    <row r="24" spans="2:6">
      <c r="B24" s="99" t="str">
        <f>'CAT 740'!B24</f>
        <v>142-1403</v>
      </c>
      <c r="C24" s="97" t="str">
        <f>'CAT 740'!C24</f>
        <v>SECONDARY AIR FILTER</v>
      </c>
      <c r="D24" s="98">
        <f>'CAT 740'!E24</f>
        <v>1</v>
      </c>
      <c r="E24" s="86"/>
      <c r="F24" s="6">
        <f t="shared" si="0"/>
        <v>0</v>
      </c>
    </row>
    <row r="25" spans="2:6">
      <c r="B25" s="99" t="str">
        <f>'CAT 740'!B25</f>
        <v>268-6704</v>
      </c>
      <c r="C25" s="97" t="str">
        <f>'CAT 740'!C25</f>
        <v>CABIN AIR FILTER</v>
      </c>
      <c r="D25" s="98">
        <f>'CAT 740'!E25</f>
        <v>1</v>
      </c>
      <c r="E25" s="86"/>
      <c r="F25" s="6">
        <f t="shared" si="0"/>
        <v>0</v>
      </c>
    </row>
    <row r="26" spans="2:6">
      <c r="B26" s="99">
        <f>'CAT 740'!B26</f>
        <v>0</v>
      </c>
      <c r="C26" s="97">
        <f>'CAT 740'!C26</f>
        <v>0</v>
      </c>
      <c r="D26" s="98">
        <f>'CAT 740'!E26</f>
        <v>0</v>
      </c>
      <c r="E26" s="86"/>
      <c r="F26" s="6">
        <f t="shared" si="0"/>
        <v>0</v>
      </c>
    </row>
    <row r="27" spans="2:6">
      <c r="B27" s="99" t="str">
        <f>'CAT 740'!B27</f>
        <v>447-1525</v>
      </c>
      <c r="C27" s="97" t="str">
        <f>'CAT 740'!C27</f>
        <v>ENGINE OVERHAUL KIT SILVER</v>
      </c>
      <c r="D27" s="98">
        <f>'CAT 740'!E27</f>
        <v>1</v>
      </c>
      <c r="E27" s="86"/>
      <c r="F27" s="6">
        <f t="shared" si="0"/>
        <v>0</v>
      </c>
    </row>
    <row r="28" spans="2:6">
      <c r="B28" s="99">
        <f>'CAT 740'!B28</f>
        <v>0</v>
      </c>
      <c r="C28" s="97" t="str">
        <f>'CAT 740'!C28</f>
        <v>SEAT GP-SUSPENSION</v>
      </c>
      <c r="D28" s="98">
        <f>'CAT 740'!E28</f>
        <v>0</v>
      </c>
      <c r="E28" s="86"/>
      <c r="F28" s="6">
        <f t="shared" si="0"/>
        <v>0</v>
      </c>
    </row>
    <row r="29" spans="2:6">
      <c r="B29" s="99" t="str">
        <f>'CAT 740'!B29</f>
        <v>153-5700</v>
      </c>
      <c r="C29" s="97" t="str">
        <f>'CAT 740'!C29</f>
        <v>BATTERY</v>
      </c>
      <c r="D29" s="98">
        <f>'CAT 740'!E29</f>
        <v>2</v>
      </c>
      <c r="E29" s="86"/>
      <c r="F29" s="6">
        <f t="shared" si="0"/>
        <v>0</v>
      </c>
    </row>
    <row r="30" spans="2:6">
      <c r="B30" s="99" t="str">
        <f>'CAT 740'!B30</f>
        <v>230-3542</v>
      </c>
      <c r="C30" s="97" t="str">
        <f>'CAT 740'!C30</f>
        <v>TURBOCHARGER</v>
      </c>
      <c r="D30" s="98">
        <f>'CAT 740'!E30</f>
        <v>1</v>
      </c>
      <c r="E30" s="86"/>
      <c r="F30" s="6">
        <f t="shared" si="0"/>
        <v>0</v>
      </c>
    </row>
    <row r="31" spans="2:6">
      <c r="B31" s="99" t="str">
        <f>'CAT 740'!B31</f>
        <v>647-0750</v>
      </c>
      <c r="C31" s="97" t="str">
        <f>'CAT 740'!C31</f>
        <v>INJECTOR</v>
      </c>
      <c r="D31" s="98">
        <f>'CAT 740'!E31</f>
        <v>6</v>
      </c>
      <c r="E31" s="86"/>
      <c r="F31" s="6">
        <f t="shared" si="0"/>
        <v>0</v>
      </c>
    </row>
    <row r="32" spans="2:6">
      <c r="B32" s="99">
        <f>'CAT 740'!B32</f>
        <v>0</v>
      </c>
      <c r="C32" s="97">
        <f>'CAT 740'!C32</f>
        <v>0</v>
      </c>
      <c r="D32" s="98">
        <f>'CAT 740'!E32</f>
        <v>0</v>
      </c>
      <c r="E32" s="86"/>
      <c r="F32" s="6">
        <f t="shared" si="0"/>
        <v>0</v>
      </c>
    </row>
    <row r="33" spans="2:6">
      <c r="B33" s="99">
        <f>'CAT 740'!B33</f>
        <v>0</v>
      </c>
      <c r="C33" s="97" t="str">
        <f>'CAT 740'!C33</f>
        <v>TIRES 29.5r25</v>
      </c>
      <c r="D33" s="98">
        <f>'CAT 740'!E33</f>
        <v>6</v>
      </c>
      <c r="E33" s="86"/>
      <c r="F33" s="6">
        <f t="shared" si="0"/>
        <v>0</v>
      </c>
    </row>
    <row r="34" spans="2:6">
      <c r="B34" s="99">
        <f>'CAT 740'!B34</f>
        <v>0</v>
      </c>
      <c r="C34" s="97">
        <f>'CAT 740'!C34</f>
        <v>0</v>
      </c>
      <c r="D34" s="98">
        <f>'CAT 740'!E34</f>
        <v>0</v>
      </c>
      <c r="E34" s="86"/>
      <c r="F34" s="6">
        <f t="shared" si="0"/>
        <v>0</v>
      </c>
    </row>
    <row r="35" spans="2:6">
      <c r="B35" s="99">
        <f>'CAT 740'!B35</f>
        <v>0</v>
      </c>
      <c r="C35" s="97">
        <f>'CAT 740'!C35</f>
        <v>0</v>
      </c>
      <c r="D35" s="98">
        <f>'CAT 740'!E35</f>
        <v>0</v>
      </c>
      <c r="E35" s="86"/>
      <c r="F35" s="6">
        <f t="shared" si="0"/>
        <v>0</v>
      </c>
    </row>
    <row r="36" spans="2:6">
      <c r="B36" s="99">
        <f>'CAT 740'!B36</f>
        <v>0</v>
      </c>
      <c r="C36" s="97">
        <f>'CAT 740'!C36</f>
        <v>0</v>
      </c>
      <c r="D36" s="98">
        <f>'CAT 740'!E36</f>
        <v>0</v>
      </c>
      <c r="E36" s="86"/>
      <c r="F36" s="6">
        <f t="shared" si="0"/>
        <v>0</v>
      </c>
    </row>
    <row r="37" spans="2:6">
      <c r="B37" s="99">
        <f>'CAT 740'!B37</f>
        <v>0</v>
      </c>
      <c r="C37" s="97">
        <f>'CAT 740'!C37</f>
        <v>0</v>
      </c>
      <c r="D37" s="98">
        <f>'CAT 740'!E37</f>
        <v>0</v>
      </c>
      <c r="E37" s="86"/>
      <c r="F37" s="6">
        <f t="shared" si="0"/>
        <v>0</v>
      </c>
    </row>
    <row r="38" spans="2:6">
      <c r="B38" s="99">
        <f>'CAT 740'!B38</f>
        <v>0</v>
      </c>
      <c r="C38" s="97">
        <f>'CAT 740'!C38</f>
        <v>0</v>
      </c>
      <c r="D38" s="98">
        <f>'CAT 740'!E38</f>
        <v>0</v>
      </c>
      <c r="E38" s="86"/>
      <c r="F38" s="6">
        <f t="shared" ref="F38:F48" si="1">D38*E38</f>
        <v>0</v>
      </c>
    </row>
    <row r="39" spans="2:6">
      <c r="B39" s="99">
        <f>'CAT 740'!B39</f>
        <v>0</v>
      </c>
      <c r="C39" s="97">
        <f>'CAT 740'!C39</f>
        <v>0</v>
      </c>
      <c r="D39" s="98">
        <f>'CAT 740'!E39</f>
        <v>0</v>
      </c>
      <c r="E39" s="86"/>
      <c r="F39" s="6">
        <f t="shared" si="1"/>
        <v>0</v>
      </c>
    </row>
    <row r="40" spans="2:6">
      <c r="B40" s="99">
        <f>'CAT 740'!B40</f>
        <v>0</v>
      </c>
      <c r="C40" s="97">
        <f>'CAT 740'!C40</f>
        <v>0</v>
      </c>
      <c r="D40" s="98">
        <f>'CAT 740'!E40</f>
        <v>0</v>
      </c>
      <c r="E40" s="86"/>
      <c r="F40" s="6">
        <f t="shared" si="1"/>
        <v>0</v>
      </c>
    </row>
    <row r="41" spans="2:6">
      <c r="B41" s="99">
        <f>'CAT 740'!B41</f>
        <v>0</v>
      </c>
      <c r="C41" s="97">
        <f>'CAT 740'!C41</f>
        <v>0</v>
      </c>
      <c r="D41" s="98">
        <f>'CAT 740'!E41</f>
        <v>0</v>
      </c>
      <c r="E41" s="86"/>
      <c r="F41" s="6">
        <f t="shared" si="1"/>
        <v>0</v>
      </c>
    </row>
    <row r="42" spans="2:6">
      <c r="B42" s="99">
        <f>'CAT 740'!B42</f>
        <v>0</v>
      </c>
      <c r="C42" s="97">
        <f>'CAT 740'!C42</f>
        <v>0</v>
      </c>
      <c r="D42" s="98">
        <f>'CAT 740'!E42</f>
        <v>0</v>
      </c>
      <c r="E42" s="86"/>
      <c r="F42" s="6">
        <f t="shared" si="1"/>
        <v>0</v>
      </c>
    </row>
    <row r="43" spans="2:6">
      <c r="B43" s="99">
        <f>'CAT 740'!B43</f>
        <v>0</v>
      </c>
      <c r="C43" s="97">
        <f>'CAT 740'!C43</f>
        <v>0</v>
      </c>
      <c r="D43" s="98">
        <f>'CAT 740'!E43</f>
        <v>0</v>
      </c>
      <c r="E43" s="86"/>
      <c r="F43" s="6">
        <f t="shared" si="1"/>
        <v>0</v>
      </c>
    </row>
    <row r="44" spans="2:6">
      <c r="B44" s="99">
        <f>'CAT 740'!B44</f>
        <v>0</v>
      </c>
      <c r="C44" s="97">
        <f>'CAT 740'!C44</f>
        <v>0</v>
      </c>
      <c r="D44" s="98">
        <f>'CAT 740'!E44</f>
        <v>0</v>
      </c>
      <c r="E44" s="86"/>
      <c r="F44" s="6">
        <f t="shared" si="1"/>
        <v>0</v>
      </c>
    </row>
    <row r="45" spans="2:6">
      <c r="B45" s="99">
        <f>'CAT 740'!B45</f>
        <v>0</v>
      </c>
      <c r="C45" s="97">
        <f>'CAT 740'!C45</f>
        <v>0</v>
      </c>
      <c r="D45" s="98">
        <f>'CAT 740'!E45</f>
        <v>0</v>
      </c>
      <c r="E45" s="86"/>
      <c r="F45" s="6">
        <f t="shared" si="1"/>
        <v>0</v>
      </c>
    </row>
    <row r="46" spans="2:6">
      <c r="B46" s="99">
        <f>'CAT 740'!B46</f>
        <v>0</v>
      </c>
      <c r="C46" s="97">
        <f>'CAT 740'!C46</f>
        <v>0</v>
      </c>
      <c r="D46" s="98">
        <f>'CAT 740'!E46</f>
        <v>0</v>
      </c>
      <c r="E46" s="86"/>
      <c r="F46" s="6">
        <f t="shared" si="1"/>
        <v>0</v>
      </c>
    </row>
    <row r="47" spans="2:6">
      <c r="B47" s="99">
        <f>'CAT 740'!B47</f>
        <v>0</v>
      </c>
      <c r="C47" s="97">
        <f>'CAT 740'!C47</f>
        <v>0</v>
      </c>
      <c r="D47" s="98">
        <f>'CAT 740'!E47</f>
        <v>0</v>
      </c>
      <c r="E47" s="86"/>
      <c r="F47" s="6">
        <f t="shared" si="1"/>
        <v>0</v>
      </c>
    </row>
    <row r="48" spans="2:6">
      <c r="B48" s="99">
        <f>'CAT 740'!B48</f>
        <v>0</v>
      </c>
      <c r="C48" s="97">
        <f>'CAT 740'!C48</f>
        <v>0</v>
      </c>
      <c r="D48" s="98">
        <f>'CAT 740'!E48</f>
        <v>0</v>
      </c>
      <c r="E48" s="86"/>
      <c r="F48" s="6">
        <f t="shared" si="1"/>
        <v>0</v>
      </c>
    </row>
    <row r="49" spans="2:6">
      <c r="B49" s="729"/>
      <c r="C49" s="730"/>
      <c r="D49" s="731"/>
      <c r="E49" s="90" t="s">
        <v>1144</v>
      </c>
      <c r="F49" s="93">
        <f>SUM(F18:F48)</f>
        <v>0</v>
      </c>
    </row>
    <row r="50" spans="2:6">
      <c r="B50" s="732" t="s">
        <v>1145</v>
      </c>
      <c r="C50" s="733"/>
      <c r="D50" s="734"/>
      <c r="E50" s="90" t="s">
        <v>1146</v>
      </c>
      <c r="F50" s="7">
        <v>0</v>
      </c>
    </row>
    <row r="51" spans="2:6">
      <c r="B51" s="94"/>
      <c r="C51" s="95"/>
      <c r="D51" s="96"/>
      <c r="E51" s="91" t="s">
        <v>1147</v>
      </c>
      <c r="F51" s="7">
        <v>0</v>
      </c>
    </row>
    <row r="52" spans="2:6">
      <c r="B52" s="732" t="s">
        <v>0</v>
      </c>
      <c r="C52" s="733"/>
      <c r="D52" s="734"/>
      <c r="E52" s="90" t="s">
        <v>1148</v>
      </c>
      <c r="F52" s="92">
        <f>SUM(F49:F51)</f>
        <v>0</v>
      </c>
    </row>
    <row r="53" spans="2:6">
      <c r="B53" s="732" t="s">
        <v>1149</v>
      </c>
      <c r="C53" s="733"/>
      <c r="D53" s="734"/>
      <c r="E53" s="90" t="s">
        <v>1150</v>
      </c>
      <c r="F53" s="92">
        <f>ROUND(F52*0.05,2)</f>
        <v>0</v>
      </c>
    </row>
    <row r="54" spans="2:6">
      <c r="B54" s="732" t="s">
        <v>1151</v>
      </c>
      <c r="C54" s="733"/>
      <c r="D54" s="734"/>
      <c r="E54" s="90" t="s">
        <v>1152</v>
      </c>
      <c r="F54" s="7"/>
    </row>
    <row r="55" spans="2:6" ht="15.75">
      <c r="B55" s="735"/>
      <c r="C55" s="736"/>
      <c r="D55" s="737"/>
      <c r="E55" s="89" t="s">
        <v>1153</v>
      </c>
      <c r="F55" s="88">
        <f>SUM(F52:F54)</f>
        <v>0</v>
      </c>
    </row>
  </sheetData>
  <sheetProtection selectLockedCells="1"/>
  <mergeCells count="16">
    <mergeCell ref="B49:D49"/>
    <mergeCell ref="B50:D50"/>
    <mergeCell ref="B52:D52"/>
    <mergeCell ref="B54:D54"/>
    <mergeCell ref="B55:D55"/>
    <mergeCell ref="B53:D53"/>
    <mergeCell ref="E12:F12"/>
    <mergeCell ref="E14:F14"/>
    <mergeCell ref="E15:F15"/>
    <mergeCell ref="D1:F5"/>
    <mergeCell ref="E7:F7"/>
    <mergeCell ref="E9:F9"/>
    <mergeCell ref="E10:F10"/>
    <mergeCell ref="E11:F11"/>
    <mergeCell ref="D8:F8"/>
    <mergeCell ref="E13:F13"/>
  </mergeCells>
  <printOptions horizontalCentered="1"/>
  <pageMargins left="0.23622047244094491" right="0.23622047244094491" top="0.23622047244094491" bottom="0.23622047244094491" header="0.31496062992125984" footer="0.31496062992125984"/>
  <pageSetup scale="88" orientation="portrait" r:id="rId1"/>
  <drawing r:id="rId2"/>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FC1A-8BF4-42BE-8A47-C8C58E6F03FD}">
  <sheetPr codeName="Sheet4">
    <pageSetUpPr fitToPage="1"/>
  </sheetPr>
  <dimension ref="B1:H58"/>
  <sheetViews>
    <sheetView workbookViewId="0">
      <selection activeCell="G49" sqref="G49"/>
    </sheetView>
  </sheetViews>
  <sheetFormatPr defaultRowHeight="15"/>
  <cols>
    <col min="1" max="1" width="2.7109375" customWidth="1"/>
    <col min="2" max="2" width="18.7109375" customWidth="1"/>
    <col min="3" max="3" width="36" customWidth="1"/>
    <col min="4" max="4" width="10.140625" customWidth="1"/>
    <col min="5" max="5" width="16.7109375" customWidth="1"/>
    <col min="6" max="6" width="18.7109375" customWidth="1"/>
    <col min="7" max="7" width="20.7109375" customWidth="1"/>
    <col min="8" max="8" width="3.140625" customWidth="1"/>
  </cols>
  <sheetData>
    <row r="1" spans="2:8">
      <c r="B1" s="115"/>
      <c r="C1" s="116"/>
      <c r="D1" s="750" t="s">
        <v>1154</v>
      </c>
      <c r="E1" s="750"/>
      <c r="F1" s="750"/>
      <c r="G1" s="751"/>
    </row>
    <row r="2" spans="2:8">
      <c r="B2" s="117"/>
      <c r="D2" s="752"/>
      <c r="E2" s="752"/>
      <c r="F2" s="752"/>
      <c r="G2" s="753"/>
    </row>
    <row r="3" spans="2:8">
      <c r="B3" s="117"/>
      <c r="D3" s="752"/>
      <c r="E3" s="752"/>
      <c r="F3" s="752"/>
      <c r="G3" s="753"/>
    </row>
    <row r="4" spans="2:8">
      <c r="B4" s="117"/>
      <c r="D4" s="752"/>
      <c r="E4" s="752"/>
      <c r="F4" s="752"/>
      <c r="G4" s="753"/>
    </row>
    <row r="5" spans="2:8">
      <c r="B5" s="118"/>
      <c r="C5" s="119"/>
      <c r="D5" s="754"/>
      <c r="E5" s="754"/>
      <c r="F5" s="754"/>
      <c r="G5" s="755"/>
    </row>
    <row r="6" spans="2:8" ht="27.95" customHeight="1">
      <c r="B6" s="120"/>
      <c r="C6" s="121"/>
      <c r="D6" s="122"/>
      <c r="E6" s="122"/>
      <c r="F6" s="122"/>
      <c r="G6" s="122"/>
    </row>
    <row r="7" spans="2:8">
      <c r="B7" s="107" t="s">
        <v>39</v>
      </c>
      <c r="C7" s="114">
        <f>'CAT 740'!C3</f>
        <v>0</v>
      </c>
      <c r="D7" s="111" t="s">
        <v>33</v>
      </c>
      <c r="E7" s="722">
        <f>'CAT 740'!C2</f>
        <v>0</v>
      </c>
      <c r="F7" s="756"/>
      <c r="G7" s="723"/>
    </row>
    <row r="8" spans="2:8">
      <c r="B8" s="107" t="s">
        <v>1134</v>
      </c>
      <c r="C8" s="110">
        <f>'CAT 740'!C4</f>
        <v>0</v>
      </c>
      <c r="D8" s="724" t="s">
        <v>29</v>
      </c>
      <c r="E8" s="725"/>
      <c r="F8" s="725"/>
      <c r="G8" s="726"/>
      <c r="H8" s="87"/>
    </row>
    <row r="9" spans="2:8">
      <c r="B9" s="107" t="s">
        <v>1135</v>
      </c>
      <c r="C9" s="109">
        <f>'CAT 740'!C5</f>
        <v>0</v>
      </c>
      <c r="D9" s="107" t="s">
        <v>1155</v>
      </c>
      <c r="E9" s="109">
        <f>'CAT 740'!F3</f>
        <v>2009</v>
      </c>
      <c r="F9" s="142" t="s">
        <v>1156</v>
      </c>
      <c r="G9" s="109" t="str">
        <f>'CAT 740'!F2</f>
        <v>AT-08</v>
      </c>
    </row>
    <row r="10" spans="2:8">
      <c r="B10" s="107" t="s">
        <v>1136</v>
      </c>
      <c r="C10" s="4">
        <f>'CAT 740'!C6</f>
        <v>0</v>
      </c>
      <c r="D10" s="107" t="s">
        <v>1157</v>
      </c>
      <c r="E10" s="757" t="str">
        <f>'CAT 740'!F4</f>
        <v>CAT</v>
      </c>
      <c r="F10" s="758"/>
      <c r="G10" s="759"/>
    </row>
    <row r="11" spans="2:8">
      <c r="B11" s="107" t="s">
        <v>1137</v>
      </c>
      <c r="C11" s="5"/>
      <c r="D11" s="107" t="s">
        <v>1158</v>
      </c>
      <c r="E11" s="727">
        <f>'CAT 740'!F5</f>
        <v>740</v>
      </c>
      <c r="F11" s="760"/>
      <c r="G11" s="728"/>
    </row>
    <row r="12" spans="2:8">
      <c r="B12" s="112"/>
      <c r="C12" s="5"/>
      <c r="D12" s="107" t="s">
        <v>1159</v>
      </c>
      <c r="E12" s="727" t="str">
        <f>'CAT 740'!F6</f>
        <v>B1P04757</v>
      </c>
      <c r="F12" s="760"/>
      <c r="G12" s="728"/>
    </row>
    <row r="13" spans="2:8">
      <c r="B13" s="112"/>
      <c r="C13" s="5"/>
      <c r="D13" s="107" t="s">
        <v>1160</v>
      </c>
      <c r="E13" s="727">
        <f>'CAT 740'!F8</f>
        <v>0</v>
      </c>
      <c r="F13" s="760"/>
      <c r="G13" s="728"/>
    </row>
    <row r="14" spans="2:8">
      <c r="B14" s="107" t="s">
        <v>1140</v>
      </c>
      <c r="C14" s="5"/>
      <c r="D14" s="107" t="s">
        <v>61</v>
      </c>
      <c r="E14" s="760">
        <f>'CAT 740'!C7</f>
        <v>0</v>
      </c>
      <c r="F14" s="760"/>
      <c r="G14" s="728"/>
    </row>
    <row r="15" spans="2:8">
      <c r="B15" s="113"/>
      <c r="C15" s="5"/>
      <c r="D15" s="107" t="s">
        <v>1161</v>
      </c>
      <c r="E15" s="746"/>
      <c r="F15" s="747"/>
      <c r="G15" s="748"/>
    </row>
    <row r="16" spans="2:8" ht="15.75" thickBot="1">
      <c r="B16" s="100"/>
      <c r="C16" s="101"/>
      <c r="D16" s="101"/>
      <c r="E16" s="749" t="str">
        <f>'CAT 740'!K17</f>
        <v>CAD $</v>
      </c>
      <c r="F16" s="749"/>
      <c r="G16" s="749"/>
    </row>
    <row r="17" spans="2:7" ht="15.75" thickBot="1">
      <c r="B17" s="103" t="s">
        <v>94</v>
      </c>
      <c r="C17" s="104" t="s">
        <v>95</v>
      </c>
      <c r="D17" s="105" t="s">
        <v>97</v>
      </c>
      <c r="E17" s="105" t="s">
        <v>1162</v>
      </c>
      <c r="F17" s="105" t="s">
        <v>1163</v>
      </c>
      <c r="G17" s="106" t="s">
        <v>1143</v>
      </c>
    </row>
    <row r="18" spans="2:7">
      <c r="B18" s="99" t="str">
        <f>'CAT 740'!B18</f>
        <v>1R-0716</v>
      </c>
      <c r="C18" s="99" t="str">
        <f>'CAT 740'!C18</f>
        <v>ENGINE OIL FILTER</v>
      </c>
      <c r="D18" s="141">
        <f>'CAT 740'!E18</f>
        <v>1</v>
      </c>
      <c r="E18" s="10">
        <f>IFERROR('CAT 740'!H18/'CAT 740'!E18,0)</f>
        <v>48.11</v>
      </c>
      <c r="F18" s="9">
        <f>'CAT 740'!K18</f>
        <v>26.46</v>
      </c>
      <c r="G18" s="8">
        <f>D18*F18</f>
        <v>26.46</v>
      </c>
    </row>
    <row r="19" spans="2:7">
      <c r="B19" s="99" t="str">
        <f>'CAT 740'!B19</f>
        <v>1R-0762</v>
      </c>
      <c r="C19" s="99" t="str">
        <f>'CAT 740'!C19</f>
        <v>FUEL FILTER</v>
      </c>
      <c r="D19" s="141">
        <f>'CAT 740'!E19</f>
        <v>1</v>
      </c>
      <c r="E19" s="10">
        <f>IFERROR('CAT 740'!H19/'CAT 740'!E19,0)</f>
        <v>65.12</v>
      </c>
      <c r="F19" s="9">
        <f>'CAT 740'!K19</f>
        <v>35.82</v>
      </c>
      <c r="G19" s="8">
        <f t="shared" ref="G19:G37" si="0">D19*F19</f>
        <v>35.82</v>
      </c>
    </row>
    <row r="20" spans="2:7">
      <c r="B20" s="99" t="str">
        <f>'CAT 740'!B20</f>
        <v>326-1644</v>
      </c>
      <c r="C20" s="99" t="str">
        <f>'CAT 740'!C20</f>
        <v>FUEL WATER SEPARATOR FILTER</v>
      </c>
      <c r="D20" s="141">
        <f>'CAT 740'!E20</f>
        <v>1</v>
      </c>
      <c r="E20" s="10">
        <f>IFERROR('CAT 740'!H20/'CAT 740'!E20,0)</f>
        <v>82.64</v>
      </c>
      <c r="F20" s="9">
        <f>'CAT 740'!K20</f>
        <v>45.45</v>
      </c>
      <c r="G20" s="8">
        <f t="shared" si="0"/>
        <v>45.45</v>
      </c>
    </row>
    <row r="21" spans="2:7">
      <c r="B21" s="99" t="str">
        <f>'CAT 740'!B21</f>
        <v>1R-0719</v>
      </c>
      <c r="C21" s="99" t="str">
        <f>'CAT 740'!C21</f>
        <v>TRANSMISSION FILTER</v>
      </c>
      <c r="D21" s="141">
        <f>'CAT 740'!E21</f>
        <v>1</v>
      </c>
      <c r="E21" s="10">
        <f>IFERROR('CAT 740'!H21/'CAT 740'!E21,0)</f>
        <v>37.01</v>
      </c>
      <c r="F21" s="9">
        <f>'CAT 740'!K21</f>
        <v>20.36</v>
      </c>
      <c r="G21" s="8">
        <f t="shared" si="0"/>
        <v>20.36</v>
      </c>
    </row>
    <row r="22" spans="2:7">
      <c r="B22" s="99" t="str">
        <f>'CAT 740'!B22</f>
        <v>1G-8878</v>
      </c>
      <c r="C22" s="99" t="str">
        <f>'CAT 740'!C22</f>
        <v>HYDRAULIC FILTER</v>
      </c>
      <c r="D22" s="141">
        <f>'CAT 740'!E22</f>
        <v>1</v>
      </c>
      <c r="E22" s="10">
        <f>IFERROR('CAT 740'!H22/'CAT 740'!E22,0)</f>
        <v>145.28</v>
      </c>
      <c r="F22" s="9">
        <f>'CAT 740'!K22</f>
        <v>79.900000000000006</v>
      </c>
      <c r="G22" s="8">
        <f t="shared" si="0"/>
        <v>79.900000000000006</v>
      </c>
    </row>
    <row r="23" spans="2:7">
      <c r="B23" s="99" t="str">
        <f>'CAT 740'!B23</f>
        <v>142-1340</v>
      </c>
      <c r="C23" s="99" t="str">
        <f>'CAT 740'!C23</f>
        <v>PRIMARY AIR FILTER</v>
      </c>
      <c r="D23" s="141">
        <f>'CAT 740'!E23</f>
        <v>1</v>
      </c>
      <c r="E23" s="10">
        <f>IFERROR('CAT 740'!H23/'CAT 740'!E23,0)</f>
        <v>253.63</v>
      </c>
      <c r="F23" s="9">
        <f>'CAT 740'!K23</f>
        <v>139.5</v>
      </c>
      <c r="G23" s="8">
        <f t="shared" si="0"/>
        <v>139.5</v>
      </c>
    </row>
    <row r="24" spans="2:7">
      <c r="B24" s="99" t="str">
        <f>'CAT 740'!B24</f>
        <v>142-1403</v>
      </c>
      <c r="C24" s="99" t="str">
        <f>'CAT 740'!C24</f>
        <v>SECONDARY AIR FILTER</v>
      </c>
      <c r="D24" s="141">
        <f>'CAT 740'!E24</f>
        <v>1</v>
      </c>
      <c r="E24" s="10">
        <f>IFERROR('CAT 740'!H24/'CAT 740'!E24,0)</f>
        <v>140.68</v>
      </c>
      <c r="F24" s="9">
        <f>'CAT 740'!K24</f>
        <v>77.37</v>
      </c>
      <c r="G24" s="8">
        <f t="shared" si="0"/>
        <v>77.37</v>
      </c>
    </row>
    <row r="25" spans="2:7">
      <c r="B25" s="99" t="str">
        <f>'CAT 740'!B25</f>
        <v>268-6704</v>
      </c>
      <c r="C25" s="99" t="str">
        <f>'CAT 740'!C25</f>
        <v>CABIN AIR FILTER</v>
      </c>
      <c r="D25" s="141">
        <f>'CAT 740'!E25</f>
        <v>1</v>
      </c>
      <c r="E25" s="10">
        <f>IFERROR('CAT 740'!H25/'CAT 740'!E25,0)</f>
        <v>122.74</v>
      </c>
      <c r="F25" s="9">
        <f>'CAT 740'!K25</f>
        <v>67.510000000000005</v>
      </c>
      <c r="G25" s="8">
        <f t="shared" si="0"/>
        <v>67.510000000000005</v>
      </c>
    </row>
    <row r="26" spans="2:7">
      <c r="B26" s="99">
        <f>'CAT 740'!B26</f>
        <v>0</v>
      </c>
      <c r="C26" s="99">
        <f>'CAT 740'!C26</f>
        <v>0</v>
      </c>
      <c r="D26" s="141">
        <f>'CAT 740'!E26</f>
        <v>0</v>
      </c>
      <c r="E26" s="10">
        <f>IFERROR('CAT 740'!H26/'CAT 740'!E26,0)</f>
        <v>0</v>
      </c>
      <c r="F26" s="9">
        <f>'CAT 740'!K26</f>
        <v>0</v>
      </c>
      <c r="G26" s="8">
        <f t="shared" si="0"/>
        <v>0</v>
      </c>
    </row>
    <row r="27" spans="2:7">
      <c r="B27" s="99" t="str">
        <f>'CAT 740'!B27</f>
        <v>447-1525</v>
      </c>
      <c r="C27" s="99" t="str">
        <f>'CAT 740'!C27</f>
        <v>ENGINE OVERHAUL KIT SILVER</v>
      </c>
      <c r="D27" s="141">
        <f>'CAT 740'!E27</f>
        <v>1</v>
      </c>
      <c r="E27" s="10">
        <f>IFERROR('CAT 740'!H27/'CAT 740'!E27,0)</f>
        <v>0</v>
      </c>
      <c r="F27" s="9">
        <f>'CAT 740'!K27</f>
        <v>0</v>
      </c>
      <c r="G27" s="8">
        <f t="shared" si="0"/>
        <v>0</v>
      </c>
    </row>
    <row r="28" spans="2:7">
      <c r="B28" s="99">
        <f>'CAT 740'!B28</f>
        <v>0</v>
      </c>
      <c r="C28" s="99" t="str">
        <f>'CAT 740'!C28</f>
        <v>SEAT GP-SUSPENSION</v>
      </c>
      <c r="D28" s="141">
        <f>'CAT 740'!E28</f>
        <v>0</v>
      </c>
      <c r="E28" s="10">
        <f>IFERROR('CAT 740'!H28/'CAT 740'!E28,0)</f>
        <v>0</v>
      </c>
      <c r="F28" s="9">
        <f>'CAT 740'!K28</f>
        <v>0</v>
      </c>
      <c r="G28" s="8">
        <f t="shared" si="0"/>
        <v>0</v>
      </c>
    </row>
    <row r="29" spans="2:7">
      <c r="B29" s="99" t="str">
        <f>'CAT 740'!B29</f>
        <v>153-5700</v>
      </c>
      <c r="C29" s="99" t="str">
        <f>'CAT 740'!C29</f>
        <v>BATTERY</v>
      </c>
      <c r="D29" s="141">
        <f>'CAT 740'!E29</f>
        <v>2</v>
      </c>
      <c r="E29" s="10">
        <f>IFERROR('CAT 740'!H29/'CAT 740'!E29,0)</f>
        <v>701.32</v>
      </c>
      <c r="F29" s="9">
        <f>'CAT 740'!K29</f>
        <v>385.73</v>
      </c>
      <c r="G29" s="8">
        <f t="shared" si="0"/>
        <v>771.46</v>
      </c>
    </row>
    <row r="30" spans="2:7">
      <c r="B30" s="99" t="str">
        <f>'CAT 740'!B30</f>
        <v>230-3542</v>
      </c>
      <c r="C30" s="99" t="str">
        <f>'CAT 740'!C30</f>
        <v>TURBOCHARGER</v>
      </c>
      <c r="D30" s="141">
        <f>'CAT 740'!E30</f>
        <v>1</v>
      </c>
      <c r="E30" s="10">
        <f>IFERROR('CAT 740'!H30/'CAT 740'!E30,0)</f>
        <v>6508.8</v>
      </c>
      <c r="F30" s="9">
        <f>'CAT 740'!K30</f>
        <v>3579.84</v>
      </c>
      <c r="G30" s="8">
        <f t="shared" si="0"/>
        <v>3579.84</v>
      </c>
    </row>
    <row r="31" spans="2:7">
      <c r="B31" s="99" t="str">
        <f>'CAT 740'!B31</f>
        <v>647-0750</v>
      </c>
      <c r="C31" s="99" t="str">
        <f>'CAT 740'!C31</f>
        <v>INJECTOR</v>
      </c>
      <c r="D31" s="141">
        <f>'CAT 740'!E31</f>
        <v>6</v>
      </c>
      <c r="E31" s="10">
        <f>IFERROR('CAT 740'!H31/'CAT 740'!E31,0)</f>
        <v>2031.01</v>
      </c>
      <c r="F31" s="9">
        <f>'CAT 740'!K31</f>
        <v>1117.06</v>
      </c>
      <c r="G31" s="8">
        <f t="shared" si="0"/>
        <v>6702.36</v>
      </c>
    </row>
    <row r="32" spans="2:7">
      <c r="B32" s="99">
        <f>'CAT 740'!B32</f>
        <v>0</v>
      </c>
      <c r="C32" s="99">
        <f>'CAT 740'!C32</f>
        <v>0</v>
      </c>
      <c r="D32" s="141">
        <f>'CAT 740'!E32</f>
        <v>0</v>
      </c>
      <c r="E32" s="10">
        <f>IFERROR('CAT 740'!H32/'CAT 740'!E32,0)</f>
        <v>0</v>
      </c>
      <c r="F32" s="9">
        <f>'CAT 740'!K32</f>
        <v>0</v>
      </c>
      <c r="G32" s="8">
        <f t="shared" si="0"/>
        <v>0</v>
      </c>
    </row>
    <row r="33" spans="2:7">
      <c r="B33" s="99">
        <f>'CAT 740'!B33</f>
        <v>0</v>
      </c>
      <c r="C33" s="99" t="str">
        <f>'CAT 740'!C33</f>
        <v>TIRES 29.5r25</v>
      </c>
      <c r="D33" s="141">
        <f>'CAT 740'!E33</f>
        <v>6</v>
      </c>
      <c r="E33" s="10">
        <f>IFERROR('CAT 740'!H33/'CAT 740'!E33,0)</f>
        <v>9474.1999999999989</v>
      </c>
      <c r="F33" s="9">
        <f>'CAT 740'!K33</f>
        <v>5210.8100000000004</v>
      </c>
      <c r="G33" s="8">
        <f t="shared" si="0"/>
        <v>31264.86</v>
      </c>
    </row>
    <row r="34" spans="2:7">
      <c r="B34" s="99">
        <f>'CAT 740'!B34</f>
        <v>0</v>
      </c>
      <c r="C34" s="99">
        <f>'CAT 740'!C34</f>
        <v>0</v>
      </c>
      <c r="D34" s="141">
        <f>'CAT 740'!E34</f>
        <v>0</v>
      </c>
      <c r="E34" s="10">
        <f>IFERROR('CAT 740'!H34/'CAT 740'!E34,0)</f>
        <v>0</v>
      </c>
      <c r="F34" s="9">
        <f>'CAT 740'!K34</f>
        <v>0</v>
      </c>
      <c r="G34" s="8">
        <f t="shared" si="0"/>
        <v>0</v>
      </c>
    </row>
    <row r="35" spans="2:7">
      <c r="B35" s="99">
        <f>'CAT 740'!B35</f>
        <v>0</v>
      </c>
      <c r="C35" s="99">
        <f>'CAT 740'!C35</f>
        <v>0</v>
      </c>
      <c r="D35" s="141">
        <f>'CAT 740'!E35</f>
        <v>0</v>
      </c>
      <c r="E35" s="10">
        <f>IFERROR('CAT 740'!H35/'CAT 740'!E35,0)</f>
        <v>0</v>
      </c>
      <c r="F35" s="9">
        <f>'CAT 740'!K35</f>
        <v>0</v>
      </c>
      <c r="G35" s="8">
        <f t="shared" si="0"/>
        <v>0</v>
      </c>
    </row>
    <row r="36" spans="2:7">
      <c r="B36" s="99">
        <f>'CAT 740'!B36</f>
        <v>0</v>
      </c>
      <c r="C36" s="99">
        <f>'CAT 740'!C36</f>
        <v>0</v>
      </c>
      <c r="D36" s="141">
        <f>'CAT 740'!E36</f>
        <v>0</v>
      </c>
      <c r="E36" s="10">
        <f>IFERROR('CAT 740'!H36/'CAT 740'!E36,0)</f>
        <v>0</v>
      </c>
      <c r="F36" s="9">
        <f>'CAT 740'!K36</f>
        <v>0</v>
      </c>
      <c r="G36" s="8">
        <f t="shared" si="0"/>
        <v>0</v>
      </c>
    </row>
    <row r="37" spans="2:7">
      <c r="B37" s="99">
        <f>'CAT 740'!B37</f>
        <v>0</v>
      </c>
      <c r="C37" s="99">
        <f>'CAT 740'!C37</f>
        <v>0</v>
      </c>
      <c r="D37" s="141">
        <f>'CAT 740'!E37</f>
        <v>0</v>
      </c>
      <c r="E37" s="10">
        <f>IFERROR('CAT 740'!H37/'CAT 740'!E37,0)</f>
        <v>0</v>
      </c>
      <c r="F37" s="9">
        <f>'CAT 740'!K37</f>
        <v>0</v>
      </c>
      <c r="G37" s="8">
        <f t="shared" si="0"/>
        <v>0</v>
      </c>
    </row>
    <row r="38" spans="2:7">
      <c r="B38" s="99">
        <f>'CAT 740'!B38</f>
        <v>0</v>
      </c>
      <c r="C38" s="99">
        <f>'CAT 740'!C38</f>
        <v>0</v>
      </c>
      <c r="D38" s="141">
        <f>'CAT 740'!E38</f>
        <v>0</v>
      </c>
      <c r="E38" s="10">
        <f>IFERROR('CAT 740'!H38/'CAT 740'!E38,0)</f>
        <v>0</v>
      </c>
      <c r="F38" s="9">
        <f>'CAT 740'!K38</f>
        <v>0</v>
      </c>
      <c r="G38" s="8">
        <f t="shared" ref="G38:G48" si="1">D38*F38</f>
        <v>0</v>
      </c>
    </row>
    <row r="39" spans="2:7">
      <c r="B39" s="99">
        <f>'CAT 740'!B39</f>
        <v>0</v>
      </c>
      <c r="C39" s="99">
        <f>'CAT 740'!C39</f>
        <v>0</v>
      </c>
      <c r="D39" s="141">
        <f>'CAT 740'!E39</f>
        <v>0</v>
      </c>
      <c r="E39" s="10">
        <f>IFERROR('CAT 740'!H39/'CAT 740'!E39,0)</f>
        <v>0</v>
      </c>
      <c r="F39" s="9">
        <f>'CAT 740'!K39</f>
        <v>0</v>
      </c>
      <c r="G39" s="8">
        <f t="shared" si="1"/>
        <v>0</v>
      </c>
    </row>
    <row r="40" spans="2:7">
      <c r="B40" s="99">
        <f>'CAT 740'!B40</f>
        <v>0</v>
      </c>
      <c r="C40" s="99">
        <f>'CAT 740'!C40</f>
        <v>0</v>
      </c>
      <c r="D40" s="141">
        <f>'CAT 740'!E40</f>
        <v>0</v>
      </c>
      <c r="E40" s="10">
        <f>IFERROR('CAT 740'!H40/'CAT 740'!E40,0)</f>
        <v>0</v>
      </c>
      <c r="F40" s="9">
        <f>'CAT 740'!K40</f>
        <v>0</v>
      </c>
      <c r="G40" s="8">
        <f t="shared" si="1"/>
        <v>0</v>
      </c>
    </row>
    <row r="41" spans="2:7">
      <c r="B41" s="99">
        <f>'CAT 740'!B41</f>
        <v>0</v>
      </c>
      <c r="C41" s="99">
        <f>'CAT 740'!C41</f>
        <v>0</v>
      </c>
      <c r="D41" s="141">
        <f>'CAT 740'!E41</f>
        <v>0</v>
      </c>
      <c r="E41" s="10">
        <f>IFERROR('CAT 740'!H41/'CAT 740'!E41,0)</f>
        <v>0</v>
      </c>
      <c r="F41" s="9">
        <f>'CAT 740'!K41</f>
        <v>0</v>
      </c>
      <c r="G41" s="8">
        <f t="shared" si="1"/>
        <v>0</v>
      </c>
    </row>
    <row r="42" spans="2:7">
      <c r="B42" s="99">
        <f>'CAT 740'!B42</f>
        <v>0</v>
      </c>
      <c r="C42" s="99">
        <f>'CAT 740'!C42</f>
        <v>0</v>
      </c>
      <c r="D42" s="141">
        <f>'CAT 740'!E42</f>
        <v>0</v>
      </c>
      <c r="E42" s="10">
        <f>IFERROR('CAT 740'!H42/'CAT 740'!E42,0)</f>
        <v>0</v>
      </c>
      <c r="F42" s="9">
        <f>'CAT 740'!K42</f>
        <v>0</v>
      </c>
      <c r="G42" s="8">
        <f t="shared" si="1"/>
        <v>0</v>
      </c>
    </row>
    <row r="43" spans="2:7">
      <c r="B43" s="99">
        <f>'CAT 740'!B43</f>
        <v>0</v>
      </c>
      <c r="C43" s="99">
        <f>'CAT 740'!C43</f>
        <v>0</v>
      </c>
      <c r="D43" s="141">
        <f>'CAT 740'!E43</f>
        <v>0</v>
      </c>
      <c r="E43" s="10">
        <f>IFERROR('CAT 740'!H43/'CAT 740'!E43,0)</f>
        <v>0</v>
      </c>
      <c r="F43" s="9">
        <f>'CAT 740'!K43</f>
        <v>0</v>
      </c>
      <c r="G43" s="8">
        <f t="shared" si="1"/>
        <v>0</v>
      </c>
    </row>
    <row r="44" spans="2:7">
      <c r="B44" s="99">
        <f>'CAT 740'!B44</f>
        <v>0</v>
      </c>
      <c r="C44" s="99">
        <f>'CAT 740'!C44</f>
        <v>0</v>
      </c>
      <c r="D44" s="141">
        <f>'CAT 740'!E44</f>
        <v>0</v>
      </c>
      <c r="E44" s="10">
        <f>IFERROR('CAT 740'!H44/'CAT 740'!E44,0)</f>
        <v>0</v>
      </c>
      <c r="F44" s="9">
        <f>'CAT 740'!K44</f>
        <v>0</v>
      </c>
      <c r="G44" s="8">
        <f t="shared" si="1"/>
        <v>0</v>
      </c>
    </row>
    <row r="45" spans="2:7">
      <c r="B45" s="99">
        <f>'CAT 740'!B45</f>
        <v>0</v>
      </c>
      <c r="C45" s="99">
        <f>'CAT 740'!C45</f>
        <v>0</v>
      </c>
      <c r="D45" s="141">
        <f>'CAT 740'!E45</f>
        <v>0</v>
      </c>
      <c r="E45" s="10">
        <f>IFERROR('CAT 740'!H45/'CAT 740'!E45,0)</f>
        <v>0</v>
      </c>
      <c r="F45" s="9">
        <f>'CAT 740'!K45</f>
        <v>0</v>
      </c>
      <c r="G45" s="8">
        <f t="shared" si="1"/>
        <v>0</v>
      </c>
    </row>
    <row r="46" spans="2:7">
      <c r="B46" s="99">
        <f>'CAT 740'!B46</f>
        <v>0</v>
      </c>
      <c r="C46" s="99">
        <f>'CAT 740'!C46</f>
        <v>0</v>
      </c>
      <c r="D46" s="141">
        <f>'CAT 740'!E46</f>
        <v>0</v>
      </c>
      <c r="E46" s="10">
        <f>IFERROR('CAT 740'!H46/'CAT 740'!E46,0)</f>
        <v>0</v>
      </c>
      <c r="F46" s="9">
        <f>'CAT 740'!K46</f>
        <v>0</v>
      </c>
      <c r="G46" s="8">
        <f t="shared" si="1"/>
        <v>0</v>
      </c>
    </row>
    <row r="47" spans="2:7">
      <c r="B47" s="99">
        <f>'CAT 740'!B47</f>
        <v>0</v>
      </c>
      <c r="C47" s="99">
        <f>'CAT 740'!C47</f>
        <v>0</v>
      </c>
      <c r="D47" s="141">
        <f>'CAT 740'!E47</f>
        <v>0</v>
      </c>
      <c r="E47" s="10">
        <f>IFERROR('CAT 740'!H47/'CAT 740'!E47,0)</f>
        <v>0</v>
      </c>
      <c r="F47" s="9">
        <f>'CAT 740'!K47</f>
        <v>0</v>
      </c>
      <c r="G47" s="8">
        <f t="shared" si="1"/>
        <v>0</v>
      </c>
    </row>
    <row r="48" spans="2:7" ht="15.75" thickBot="1">
      <c r="B48" s="99">
        <f>'CAT 740'!B48</f>
        <v>0</v>
      </c>
      <c r="C48" s="99">
        <f>'CAT 740'!C48</f>
        <v>0</v>
      </c>
      <c r="D48" s="141">
        <f>'CAT 740'!E48</f>
        <v>0</v>
      </c>
      <c r="E48" s="10">
        <f>IFERROR('CAT 740'!H48/'CAT 740'!E48,0)</f>
        <v>0</v>
      </c>
      <c r="F48" s="9">
        <f>'CAT 740'!K48</f>
        <v>0</v>
      </c>
      <c r="G48" s="8">
        <f t="shared" si="1"/>
        <v>0</v>
      </c>
    </row>
    <row r="49" spans="2:7">
      <c r="B49" s="137"/>
      <c r="C49" s="132"/>
      <c r="D49" s="133"/>
      <c r="E49" s="134"/>
      <c r="F49" s="128" t="s">
        <v>1164</v>
      </c>
      <c r="G49" s="130">
        <f>SUM(G18:G48)</f>
        <v>42810.89</v>
      </c>
    </row>
    <row r="50" spans="2:7">
      <c r="B50" s="138"/>
      <c r="C50" s="135"/>
      <c r="D50" s="741"/>
      <c r="E50" s="742"/>
      <c r="F50" s="125" t="s">
        <v>1165</v>
      </c>
      <c r="G50" s="17">
        <v>0</v>
      </c>
    </row>
    <row r="51" spans="2:7">
      <c r="B51" s="138"/>
      <c r="C51" s="135" t="s">
        <v>1166</v>
      </c>
      <c r="D51" s="741">
        <f>'CAT 740'!P2</f>
        <v>77837.91</v>
      </c>
      <c r="E51" s="742"/>
      <c r="F51" s="129" t="s">
        <v>1167</v>
      </c>
      <c r="G51" s="17">
        <v>0</v>
      </c>
    </row>
    <row r="52" spans="2:7">
      <c r="B52" s="138"/>
      <c r="C52" s="135" t="s">
        <v>1168</v>
      </c>
      <c r="D52" s="741">
        <f>'CAT 740'!P3</f>
        <v>42810.89</v>
      </c>
      <c r="E52" s="742"/>
      <c r="F52" s="125" t="s">
        <v>1169</v>
      </c>
      <c r="G52" s="126">
        <f>SUM(G49:G51)</f>
        <v>42810.89</v>
      </c>
    </row>
    <row r="53" spans="2:7">
      <c r="B53" s="138"/>
      <c r="C53" s="135" t="s">
        <v>1170</v>
      </c>
      <c r="D53" s="743">
        <f>'CAT 740'!P4</f>
        <v>35027.020000000004</v>
      </c>
      <c r="E53" s="744"/>
      <c r="F53" s="125" t="str">
        <f>IF(C58=TRUE,("GST"),("GST 5%"))</f>
        <v>GST 5%</v>
      </c>
      <c r="G53" s="126">
        <f>ROUND(IF(C58=FALSE,(G52*0.05),0),2)</f>
        <v>2140.54</v>
      </c>
    </row>
    <row r="54" spans="2:7" ht="15" customHeight="1">
      <c r="B54" s="138"/>
      <c r="C54" s="136"/>
      <c r="D54" s="136"/>
      <c r="E54" s="131"/>
      <c r="F54" s="125" t="s">
        <v>1152</v>
      </c>
      <c r="G54" s="17"/>
    </row>
    <row r="55" spans="2:7" ht="15" customHeight="1">
      <c r="B55" s="139"/>
      <c r="C55" s="745" t="s">
        <v>1171</v>
      </c>
      <c r="D55" s="745"/>
      <c r="E55" s="123"/>
      <c r="F55" s="125" t="s">
        <v>1172</v>
      </c>
      <c r="G55" s="126">
        <f>SUM(G52:G54)</f>
        <v>44951.43</v>
      </c>
    </row>
    <row r="56" spans="2:7">
      <c r="B56" s="140"/>
      <c r="C56" s="745" t="s">
        <v>1173</v>
      </c>
      <c r="D56" s="745"/>
      <c r="E56" s="70"/>
      <c r="F56" s="127" t="s">
        <v>1174</v>
      </c>
      <c r="G56" s="18">
        <f>IF(B58=TRUE,(G55*0.025),0)</f>
        <v>0</v>
      </c>
    </row>
    <row r="57" spans="2:7" ht="19.5" customHeight="1" thickBot="1">
      <c r="B57" s="738" t="s">
        <v>1175</v>
      </c>
      <c r="C57" s="739"/>
      <c r="D57" s="739"/>
      <c r="E57" s="740"/>
      <c r="F57" s="124" t="s">
        <v>1176</v>
      </c>
      <c r="G57" s="58">
        <f>G55+G56</f>
        <v>44951.43</v>
      </c>
    </row>
    <row r="58" spans="2:7" hidden="1">
      <c r="B58" s="73" t="b">
        <v>0</v>
      </c>
      <c r="C58" s="72" t="b">
        <v>0</v>
      </c>
      <c r="D58" s="69"/>
      <c r="E58" s="69"/>
      <c r="F58" s="69"/>
      <c r="G58" s="71"/>
    </row>
  </sheetData>
  <sheetProtection selectLockedCells="1"/>
  <mergeCells count="17">
    <mergeCell ref="E15:G15"/>
    <mergeCell ref="E16:G16"/>
    <mergeCell ref="D1:G5"/>
    <mergeCell ref="D8:G8"/>
    <mergeCell ref="E7:G7"/>
    <mergeCell ref="E10:G10"/>
    <mergeCell ref="E11:G11"/>
    <mergeCell ref="E12:G12"/>
    <mergeCell ref="E14:G14"/>
    <mergeCell ref="E13:G13"/>
    <mergeCell ref="B57:E57"/>
    <mergeCell ref="D50:E50"/>
    <mergeCell ref="D51:E51"/>
    <mergeCell ref="D52:E52"/>
    <mergeCell ref="D53:E53"/>
    <mergeCell ref="C55:D55"/>
    <mergeCell ref="C56:D56"/>
  </mergeCells>
  <conditionalFormatting sqref="E56">
    <cfRule type="expression" dxfId="6" priority="200">
      <formula>$C$58=TRUE</formula>
    </cfRule>
  </conditionalFormatting>
  <printOptions horizontalCentered="1"/>
  <pageMargins left="0.23622047244094491" right="0.23622047244094491" top="0.23622047244094491" bottom="0.23622047244094491" header="0.31496062992125984" footer="0.31496062992125984"/>
  <pageSetup scale="82"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4" r:id="rId4" name="Check Box 2">
              <controlPr locked="0" defaultSize="0" autoFill="0" autoLine="0" autoPict="0">
                <anchor moveWithCells="1">
                  <from>
                    <xdr:col>5</xdr:col>
                    <xdr:colOff>914400</xdr:colOff>
                    <xdr:row>54</xdr:row>
                    <xdr:rowOff>171450</xdr:rowOff>
                  </from>
                  <to>
                    <xdr:col>5</xdr:col>
                    <xdr:colOff>1190625</xdr:colOff>
                    <xdr:row>56</xdr:row>
                    <xdr:rowOff>19050</xdr:rowOff>
                  </to>
                </anchor>
              </controlPr>
            </control>
          </mc:Choice>
        </mc:AlternateContent>
        <mc:AlternateContent xmlns:mc="http://schemas.openxmlformats.org/markup-compatibility/2006">
          <mc:Choice Requires="x14">
            <control shapeId="3081" r:id="rId5" name="Check Box 9">
              <controlPr locked="0" defaultSize="0" autoFill="0" autoLine="0" autoPict="0">
                <anchor moveWithCells="1">
                  <from>
                    <xdr:col>3</xdr:col>
                    <xdr:colOff>657225</xdr:colOff>
                    <xdr:row>54</xdr:row>
                    <xdr:rowOff>0</xdr:rowOff>
                  </from>
                  <to>
                    <xdr:col>4</xdr:col>
                    <xdr:colOff>200025</xdr:colOff>
                    <xdr:row>55</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 id="{539181AA-2C4F-42FA-A5F8-10CC35D0FA2E}">
            <xm:f>'CAT 740'!$H$13="NO"</xm:f>
            <x14:dxf>
              <font>
                <color theme="2"/>
              </font>
            </x14:dxf>
          </x14:cfRule>
          <xm:sqref>C51:E53</xm:sqref>
        </x14:conditionalFormatting>
        <x14:conditionalFormatting xmlns:xm="http://schemas.microsoft.com/office/excel/2006/main">
          <x14:cfRule type="expression" priority="3" id="{5B8E14C5-5EA7-4D5E-8760-B5621FDFCB2A}">
            <xm:f>'CAT 740'!$H$13="NO"</xm:f>
            <x14:dxf>
              <font>
                <color theme="0"/>
              </font>
            </x14:dxf>
          </x14:cfRule>
          <xm:sqref>E17:E48</xm:sqref>
        </x14:conditionalFormatting>
      </x14:conditionalFormattings>
    </ext>
  </extLst>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2985-DC82-4F4D-86A7-534DAA68C397}">
  <sheetPr codeName="Sheet3">
    <pageSetUpPr fitToPage="1"/>
  </sheetPr>
  <dimension ref="B1:H72"/>
  <sheetViews>
    <sheetView topLeftCell="A6" zoomScale="115" zoomScaleNormal="115" workbookViewId="0">
      <selection activeCell="C42" sqref="C42"/>
    </sheetView>
  </sheetViews>
  <sheetFormatPr defaultRowHeight="15"/>
  <cols>
    <col min="1" max="1" width="2.7109375" customWidth="1"/>
    <col min="2" max="2" width="18.7109375" customWidth="1"/>
    <col min="3" max="3" width="36" customWidth="1"/>
    <col min="4" max="4" width="12.7109375" bestFit="1" customWidth="1"/>
    <col min="5" max="5" width="16.7109375" customWidth="1"/>
    <col min="6" max="6" width="18.7109375" customWidth="1"/>
    <col min="7" max="7" width="20.7109375" customWidth="1"/>
    <col min="8" max="8" width="3.140625" customWidth="1"/>
  </cols>
  <sheetData>
    <row r="1" spans="2:8">
      <c r="B1" s="78"/>
      <c r="C1" s="79"/>
      <c r="D1" s="767" t="s">
        <v>1177</v>
      </c>
      <c r="E1" s="767"/>
      <c r="F1" s="767"/>
      <c r="G1" s="768"/>
    </row>
    <row r="2" spans="2:8">
      <c r="B2" s="80"/>
      <c r="C2" s="69"/>
      <c r="D2" s="769"/>
      <c r="E2" s="769"/>
      <c r="F2" s="769"/>
      <c r="G2" s="770"/>
    </row>
    <row r="3" spans="2:8">
      <c r="B3" s="80"/>
      <c r="C3" s="69"/>
      <c r="D3" s="769"/>
      <c r="E3" s="769"/>
      <c r="F3" s="769"/>
      <c r="G3" s="770"/>
    </row>
    <row r="4" spans="2:8">
      <c r="B4" s="80"/>
      <c r="C4" s="69"/>
      <c r="D4" s="769"/>
      <c r="E4" s="769"/>
      <c r="F4" s="769"/>
      <c r="G4" s="770"/>
    </row>
    <row r="5" spans="2:8">
      <c r="B5" s="81"/>
      <c r="C5" s="82"/>
      <c r="D5" s="771"/>
      <c r="E5" s="771"/>
      <c r="F5" s="771"/>
      <c r="G5" s="772"/>
    </row>
    <row r="6" spans="2:8" ht="27.95" customHeight="1">
      <c r="B6" s="83"/>
      <c r="C6" s="84"/>
      <c r="D6" s="85"/>
      <c r="E6" s="85"/>
      <c r="F6" s="85"/>
      <c r="G6" s="85"/>
    </row>
    <row r="7" spans="2:8">
      <c r="B7" s="107" t="s">
        <v>39</v>
      </c>
      <c r="C7" s="114">
        <f>'CAT 740'!C3</f>
        <v>0</v>
      </c>
      <c r="D7" s="111" t="s">
        <v>33</v>
      </c>
      <c r="E7" s="722">
        <f>'CAT 740'!C2</f>
        <v>0</v>
      </c>
      <c r="F7" s="756"/>
      <c r="G7" s="723"/>
    </row>
    <row r="8" spans="2:8">
      <c r="B8" s="107" t="s">
        <v>44</v>
      </c>
      <c r="C8" s="110">
        <f>'CAT 740'!C4</f>
        <v>0</v>
      </c>
      <c r="D8" s="724" t="s">
        <v>29</v>
      </c>
      <c r="E8" s="725"/>
      <c r="F8" s="725"/>
      <c r="G8" s="726"/>
      <c r="H8" s="87"/>
    </row>
    <row r="9" spans="2:8">
      <c r="B9" s="107" t="s">
        <v>1135</v>
      </c>
      <c r="C9" s="109">
        <f>'CAT 740'!C5</f>
        <v>0</v>
      </c>
      <c r="D9" s="107" t="s">
        <v>1155</v>
      </c>
      <c r="E9" s="109">
        <f>'CAT 740'!F3</f>
        <v>2009</v>
      </c>
      <c r="F9" s="142" t="s">
        <v>1156</v>
      </c>
      <c r="G9" s="109" t="str">
        <f>'CAT 740'!F2</f>
        <v>AT-08</v>
      </c>
    </row>
    <row r="10" spans="2:8">
      <c r="B10" s="107" t="s">
        <v>1136</v>
      </c>
      <c r="C10" s="4">
        <f>'CAT 740'!C6</f>
        <v>0</v>
      </c>
      <c r="D10" s="107" t="s">
        <v>1157</v>
      </c>
      <c r="E10" s="757" t="str">
        <f>'CAT 740'!F4</f>
        <v>CAT</v>
      </c>
      <c r="F10" s="758"/>
      <c r="G10" s="759"/>
    </row>
    <row r="11" spans="2:8">
      <c r="B11" s="107" t="s">
        <v>1137</v>
      </c>
      <c r="C11" s="5"/>
      <c r="D11" s="107" t="s">
        <v>1158</v>
      </c>
      <c r="E11" s="727">
        <f>'CAT 740'!F5</f>
        <v>740</v>
      </c>
      <c r="F11" s="760"/>
      <c r="G11" s="728"/>
    </row>
    <row r="12" spans="2:8">
      <c r="B12" s="112"/>
      <c r="C12" s="5"/>
      <c r="D12" s="107" t="s">
        <v>1159</v>
      </c>
      <c r="E12" s="727" t="str">
        <f>'CAT 740'!F6</f>
        <v>B1P04757</v>
      </c>
      <c r="F12" s="760"/>
      <c r="G12" s="728"/>
    </row>
    <row r="13" spans="2:8">
      <c r="B13" s="112"/>
      <c r="C13" s="5"/>
      <c r="D13" s="107" t="s">
        <v>1160</v>
      </c>
      <c r="E13" s="727">
        <f>'CAT 740'!F8</f>
        <v>0</v>
      </c>
      <c r="F13" s="760"/>
      <c r="G13" s="728"/>
    </row>
    <row r="14" spans="2:8">
      <c r="B14" s="107" t="s">
        <v>1140</v>
      </c>
      <c r="C14" s="5"/>
      <c r="D14" s="107" t="s">
        <v>61</v>
      </c>
      <c r="E14" s="760">
        <f>'CAT 740'!C7</f>
        <v>0</v>
      </c>
      <c r="F14" s="760"/>
      <c r="G14" s="728"/>
    </row>
    <row r="15" spans="2:8">
      <c r="B15" s="113"/>
      <c r="C15" s="5"/>
      <c r="D15" s="107" t="s">
        <v>1161</v>
      </c>
      <c r="E15" s="746"/>
      <c r="F15" s="747"/>
      <c r="G15" s="748"/>
    </row>
    <row r="16" spans="2:8" ht="15.75" thickBot="1">
      <c r="B16" s="100"/>
      <c r="C16" s="101"/>
      <c r="D16" s="101"/>
      <c r="E16" s="749" t="str">
        <f>'CAT 740'!K17</f>
        <v>CAD $</v>
      </c>
      <c r="F16" s="749"/>
      <c r="G16" s="749"/>
    </row>
    <row r="17" spans="2:7" ht="15.75" thickBot="1">
      <c r="B17" s="103" t="s">
        <v>94</v>
      </c>
      <c r="C17" s="104" t="s">
        <v>95</v>
      </c>
      <c r="D17" s="105" t="s">
        <v>97</v>
      </c>
      <c r="E17" s="105" t="s">
        <v>1162</v>
      </c>
      <c r="F17" s="105" t="s">
        <v>1163</v>
      </c>
      <c r="G17" s="106" t="s">
        <v>1143</v>
      </c>
    </row>
    <row r="18" spans="2:7">
      <c r="B18" s="99" t="str">
        <f>'CAT 740'!B18</f>
        <v>1R-0716</v>
      </c>
      <c r="C18" s="99" t="str">
        <f>'CAT 740'!C18</f>
        <v>ENGINE OIL FILTER</v>
      </c>
      <c r="D18" s="141">
        <f>'CAT 740'!E18</f>
        <v>1</v>
      </c>
      <c r="E18" s="10">
        <f>IFERROR('CAT 740'!H18/'CAT 740'!E18,0)</f>
        <v>48.11</v>
      </c>
      <c r="F18" s="9">
        <f>'CAT 740'!K18</f>
        <v>26.46</v>
      </c>
      <c r="G18" s="8">
        <f>D18*F18</f>
        <v>26.46</v>
      </c>
    </row>
    <row r="19" spans="2:7">
      <c r="B19" s="99" t="str">
        <f>'CAT 740'!B19</f>
        <v>1R-0762</v>
      </c>
      <c r="C19" s="99" t="str">
        <f>'CAT 740'!C19</f>
        <v>FUEL FILTER</v>
      </c>
      <c r="D19" s="141">
        <f>'CAT 740'!E19</f>
        <v>1</v>
      </c>
      <c r="E19" s="10">
        <f>IFERROR('CAT 740'!H19/'CAT 740'!E19,0)</f>
        <v>65.12</v>
      </c>
      <c r="F19" s="9">
        <f>'CAT 740'!K19</f>
        <v>35.82</v>
      </c>
      <c r="G19" s="8">
        <f t="shared" ref="G19:G37" si="0">D19*F19</f>
        <v>35.82</v>
      </c>
    </row>
    <row r="20" spans="2:7">
      <c r="B20" s="99" t="str">
        <f>'CAT 740'!B20</f>
        <v>326-1644</v>
      </c>
      <c r="C20" s="99" t="str">
        <f>'CAT 740'!C20</f>
        <v>FUEL WATER SEPARATOR FILTER</v>
      </c>
      <c r="D20" s="141">
        <f>'CAT 740'!E20</f>
        <v>1</v>
      </c>
      <c r="E20" s="10">
        <f>IFERROR('CAT 740'!H20/'CAT 740'!E20,0)</f>
        <v>82.64</v>
      </c>
      <c r="F20" s="9">
        <f>'CAT 740'!K20</f>
        <v>45.45</v>
      </c>
      <c r="G20" s="8">
        <f t="shared" si="0"/>
        <v>45.45</v>
      </c>
    </row>
    <row r="21" spans="2:7">
      <c r="B21" s="99" t="str">
        <f>'CAT 740'!B21</f>
        <v>1R-0719</v>
      </c>
      <c r="C21" s="99" t="str">
        <f>'CAT 740'!C21</f>
        <v>TRANSMISSION FILTER</v>
      </c>
      <c r="D21" s="141">
        <f>'CAT 740'!E21</f>
        <v>1</v>
      </c>
      <c r="E21" s="10">
        <f>IFERROR('CAT 740'!H21/'CAT 740'!E21,0)</f>
        <v>37.01</v>
      </c>
      <c r="F21" s="9">
        <f>'CAT 740'!K21</f>
        <v>20.36</v>
      </c>
      <c r="G21" s="8">
        <f t="shared" si="0"/>
        <v>20.36</v>
      </c>
    </row>
    <row r="22" spans="2:7">
      <c r="B22" s="99" t="str">
        <f>'CAT 740'!B22</f>
        <v>1G-8878</v>
      </c>
      <c r="C22" s="99" t="str">
        <f>'CAT 740'!C22</f>
        <v>HYDRAULIC FILTER</v>
      </c>
      <c r="D22" s="141">
        <f>'CAT 740'!E22</f>
        <v>1</v>
      </c>
      <c r="E22" s="10">
        <f>IFERROR('CAT 740'!H22/'CAT 740'!E22,0)</f>
        <v>145.28</v>
      </c>
      <c r="F22" s="9">
        <f>'CAT 740'!K22</f>
        <v>79.900000000000006</v>
      </c>
      <c r="G22" s="8">
        <f t="shared" si="0"/>
        <v>79.900000000000006</v>
      </c>
    </row>
    <row r="23" spans="2:7">
      <c r="B23" s="99" t="str">
        <f>'CAT 740'!B23</f>
        <v>142-1340</v>
      </c>
      <c r="C23" s="99" t="str">
        <f>'CAT 740'!C23</f>
        <v>PRIMARY AIR FILTER</v>
      </c>
      <c r="D23" s="141">
        <f>'CAT 740'!E23</f>
        <v>1</v>
      </c>
      <c r="E23" s="10">
        <f>IFERROR('CAT 740'!H23/'CAT 740'!E23,0)</f>
        <v>253.63</v>
      </c>
      <c r="F23" s="9">
        <f>'CAT 740'!K23</f>
        <v>139.5</v>
      </c>
      <c r="G23" s="8">
        <f t="shared" si="0"/>
        <v>139.5</v>
      </c>
    </row>
    <row r="24" spans="2:7">
      <c r="B24" s="99" t="str">
        <f>'CAT 740'!B24</f>
        <v>142-1403</v>
      </c>
      <c r="C24" s="99" t="str">
        <f>'CAT 740'!C24</f>
        <v>SECONDARY AIR FILTER</v>
      </c>
      <c r="D24" s="141">
        <f>'CAT 740'!E24</f>
        <v>1</v>
      </c>
      <c r="E24" s="10">
        <f>IFERROR('CAT 740'!H24/'CAT 740'!E24,0)</f>
        <v>140.68</v>
      </c>
      <c r="F24" s="9">
        <f>'CAT 740'!K24</f>
        <v>77.37</v>
      </c>
      <c r="G24" s="8">
        <f t="shared" si="0"/>
        <v>77.37</v>
      </c>
    </row>
    <row r="25" spans="2:7">
      <c r="B25" s="99" t="str">
        <f>'CAT 740'!B25</f>
        <v>268-6704</v>
      </c>
      <c r="C25" s="99" t="str">
        <f>'CAT 740'!C25</f>
        <v>CABIN AIR FILTER</v>
      </c>
      <c r="D25" s="141">
        <f>'CAT 740'!E25</f>
        <v>1</v>
      </c>
      <c r="E25" s="10">
        <f>IFERROR('CAT 740'!H25/'CAT 740'!E25,0)</f>
        <v>122.74</v>
      </c>
      <c r="F25" s="9">
        <f>'CAT 740'!K25</f>
        <v>67.510000000000005</v>
      </c>
      <c r="G25" s="8">
        <f t="shared" si="0"/>
        <v>67.510000000000005</v>
      </c>
    </row>
    <row r="26" spans="2:7">
      <c r="B26" s="99">
        <f>'CAT 740'!B26</f>
        <v>0</v>
      </c>
      <c r="C26" s="99">
        <f>'CAT 740'!C26</f>
        <v>0</v>
      </c>
      <c r="D26" s="141">
        <f>'CAT 740'!E26</f>
        <v>0</v>
      </c>
      <c r="E26" s="10">
        <f>IFERROR('CAT 740'!H26/'CAT 740'!E26,0)</f>
        <v>0</v>
      </c>
      <c r="F26" s="9">
        <f>'CAT 740'!K26</f>
        <v>0</v>
      </c>
      <c r="G26" s="8">
        <f t="shared" si="0"/>
        <v>0</v>
      </c>
    </row>
    <row r="27" spans="2:7">
      <c r="B27" s="99" t="str">
        <f>'CAT 740'!B27</f>
        <v>447-1525</v>
      </c>
      <c r="C27" s="99" t="str">
        <f>'CAT 740'!C27</f>
        <v>ENGINE OVERHAUL KIT SILVER</v>
      </c>
      <c r="D27" s="141">
        <f>'CAT 740'!E27</f>
        <v>1</v>
      </c>
      <c r="E27" s="10">
        <f>IFERROR('CAT 740'!H27/'CAT 740'!E27,0)</f>
        <v>0</v>
      </c>
      <c r="F27" s="9">
        <f>'CAT 740'!K27</f>
        <v>0</v>
      </c>
      <c r="G27" s="8">
        <f t="shared" si="0"/>
        <v>0</v>
      </c>
    </row>
    <row r="28" spans="2:7">
      <c r="B28" s="99">
        <f>'CAT 740'!B28</f>
        <v>0</v>
      </c>
      <c r="C28" s="99" t="str">
        <f>'CAT 740'!C28</f>
        <v>SEAT GP-SUSPENSION</v>
      </c>
      <c r="D28" s="141">
        <f>'CAT 740'!E28</f>
        <v>0</v>
      </c>
      <c r="E28" s="10">
        <f>IFERROR('CAT 740'!H28/'CAT 740'!E28,0)</f>
        <v>0</v>
      </c>
      <c r="F28" s="9">
        <f>'CAT 740'!K28</f>
        <v>0</v>
      </c>
      <c r="G28" s="8">
        <f t="shared" si="0"/>
        <v>0</v>
      </c>
    </row>
    <row r="29" spans="2:7">
      <c r="B29" s="99" t="str">
        <f>'CAT 740'!B29</f>
        <v>153-5700</v>
      </c>
      <c r="C29" s="99" t="str">
        <f>'CAT 740'!C29</f>
        <v>BATTERY</v>
      </c>
      <c r="D29" s="141">
        <f>'CAT 740'!E29</f>
        <v>2</v>
      </c>
      <c r="E29" s="10">
        <f>IFERROR('CAT 740'!H29/'CAT 740'!E29,0)</f>
        <v>701.32</v>
      </c>
      <c r="F29" s="9">
        <f>'CAT 740'!K29</f>
        <v>385.73</v>
      </c>
      <c r="G29" s="8">
        <f t="shared" si="0"/>
        <v>771.46</v>
      </c>
    </row>
    <row r="30" spans="2:7">
      <c r="B30" s="99" t="str">
        <f>'CAT 740'!B30</f>
        <v>230-3542</v>
      </c>
      <c r="C30" s="99" t="str">
        <f>'CAT 740'!C30</f>
        <v>TURBOCHARGER</v>
      </c>
      <c r="D30" s="141">
        <f>'CAT 740'!E30</f>
        <v>1</v>
      </c>
      <c r="E30" s="10">
        <f>IFERROR('CAT 740'!H30/'CAT 740'!E30,0)</f>
        <v>6508.8</v>
      </c>
      <c r="F30" s="9">
        <f>'CAT 740'!K30</f>
        <v>3579.84</v>
      </c>
      <c r="G30" s="8">
        <f t="shared" si="0"/>
        <v>3579.84</v>
      </c>
    </row>
    <row r="31" spans="2:7">
      <c r="B31" s="99" t="str">
        <f>'CAT 740'!B31</f>
        <v>647-0750</v>
      </c>
      <c r="C31" s="99" t="str">
        <f>'CAT 740'!C31</f>
        <v>INJECTOR</v>
      </c>
      <c r="D31" s="141">
        <f>'CAT 740'!E31</f>
        <v>6</v>
      </c>
      <c r="E31" s="10">
        <f>IFERROR('CAT 740'!H31/'CAT 740'!E31,0)</f>
        <v>2031.01</v>
      </c>
      <c r="F31" s="9">
        <f>'CAT 740'!K31</f>
        <v>1117.06</v>
      </c>
      <c r="G31" s="8">
        <f t="shared" si="0"/>
        <v>6702.36</v>
      </c>
    </row>
    <row r="32" spans="2:7">
      <c r="B32" s="99">
        <f>'CAT 740'!B32</f>
        <v>0</v>
      </c>
      <c r="C32" s="99">
        <f>'CAT 740'!C32</f>
        <v>0</v>
      </c>
      <c r="D32" s="141">
        <f>'CAT 740'!E32</f>
        <v>0</v>
      </c>
      <c r="E32" s="10">
        <f>IFERROR('CAT 740'!H32/'CAT 740'!E32,0)</f>
        <v>0</v>
      </c>
      <c r="F32" s="9">
        <f>'CAT 740'!K32</f>
        <v>0</v>
      </c>
      <c r="G32" s="8">
        <f t="shared" si="0"/>
        <v>0</v>
      </c>
    </row>
    <row r="33" spans="2:7">
      <c r="B33" s="99">
        <f>'CAT 740'!B33</f>
        <v>0</v>
      </c>
      <c r="C33" s="99" t="str">
        <f>'CAT 740'!C33</f>
        <v>TIRES 29.5r25</v>
      </c>
      <c r="D33" s="141">
        <f>'CAT 740'!E33</f>
        <v>6</v>
      </c>
      <c r="E33" s="10">
        <f>IFERROR('CAT 740'!H33/'CAT 740'!E33,0)</f>
        <v>9474.1999999999989</v>
      </c>
      <c r="F33" s="9">
        <f>'CAT 740'!K33</f>
        <v>5210.8100000000004</v>
      </c>
      <c r="G33" s="8">
        <f t="shared" si="0"/>
        <v>31264.86</v>
      </c>
    </row>
    <row r="34" spans="2:7">
      <c r="B34" s="99">
        <f>'CAT 740'!B34</f>
        <v>0</v>
      </c>
      <c r="C34" s="99">
        <f>'CAT 740'!C34</f>
        <v>0</v>
      </c>
      <c r="D34" s="141">
        <f>'CAT 740'!E34</f>
        <v>0</v>
      </c>
      <c r="E34" s="10">
        <f>IFERROR('CAT 740'!H34/'CAT 740'!E34,0)</f>
        <v>0</v>
      </c>
      <c r="F34" s="9">
        <f>'CAT 740'!K34</f>
        <v>0</v>
      </c>
      <c r="G34" s="8">
        <f>D34*F34</f>
        <v>0</v>
      </c>
    </row>
    <row r="35" spans="2:7">
      <c r="B35" s="99">
        <f>'CAT 740'!B35</f>
        <v>0</v>
      </c>
      <c r="C35" s="99">
        <f>'CAT 740'!C35</f>
        <v>0</v>
      </c>
      <c r="D35" s="141">
        <f>'CAT 740'!E35</f>
        <v>0</v>
      </c>
      <c r="E35" s="10">
        <f>IFERROR('CAT 740'!H35/'CAT 740'!E35,0)</f>
        <v>0</v>
      </c>
      <c r="F35" s="9">
        <f>'CAT 740'!K35</f>
        <v>0</v>
      </c>
      <c r="G35" s="8">
        <f t="shared" si="0"/>
        <v>0</v>
      </c>
    </row>
    <row r="36" spans="2:7">
      <c r="B36" s="99">
        <f>'CAT 740'!B36</f>
        <v>0</v>
      </c>
      <c r="C36" s="99">
        <f>'CAT 740'!C36</f>
        <v>0</v>
      </c>
      <c r="D36" s="141">
        <f>'CAT 740'!E36</f>
        <v>0</v>
      </c>
      <c r="E36" s="10">
        <f>IFERROR('CAT 740'!H36/'CAT 740'!E36,0)</f>
        <v>0</v>
      </c>
      <c r="F36" s="9">
        <f>'CAT 740'!K36</f>
        <v>0</v>
      </c>
      <c r="G36" s="8">
        <f t="shared" si="0"/>
        <v>0</v>
      </c>
    </row>
    <row r="37" spans="2:7">
      <c r="B37" s="99">
        <f>'CAT 740'!B37</f>
        <v>0</v>
      </c>
      <c r="C37" s="99">
        <f>'CAT 740'!C37</f>
        <v>0</v>
      </c>
      <c r="D37" s="141">
        <f>'CAT 740'!E37</f>
        <v>0</v>
      </c>
      <c r="E37" s="10">
        <f>IFERROR('CAT 740'!H37/'CAT 740'!E37,0)</f>
        <v>0</v>
      </c>
      <c r="F37" s="9">
        <f>'CAT 740'!K37</f>
        <v>0</v>
      </c>
      <c r="G37" s="8">
        <f t="shared" si="0"/>
        <v>0</v>
      </c>
    </row>
    <row r="38" spans="2:7">
      <c r="B38" s="99">
        <f>'CAT 740'!B38</f>
        <v>0</v>
      </c>
      <c r="C38" s="99">
        <f>'CAT 740'!C38</f>
        <v>0</v>
      </c>
      <c r="D38" s="141">
        <f>'CAT 740'!E38</f>
        <v>0</v>
      </c>
      <c r="E38" s="10">
        <f>IFERROR('CAT 740'!H38/'CAT 740'!E38,0)</f>
        <v>0</v>
      </c>
      <c r="F38" s="9">
        <f>'CAT 740'!K38</f>
        <v>0</v>
      </c>
      <c r="G38" s="8">
        <f t="shared" ref="G38:G48" si="1">D38*F38</f>
        <v>0</v>
      </c>
    </row>
    <row r="39" spans="2:7">
      <c r="B39" s="99">
        <f>'CAT 740'!B39</f>
        <v>0</v>
      </c>
      <c r="C39" s="99">
        <f>'CAT 740'!C39</f>
        <v>0</v>
      </c>
      <c r="D39" s="141">
        <f>'CAT 740'!E39</f>
        <v>0</v>
      </c>
      <c r="E39" s="10">
        <f>IFERROR('CAT 740'!H39/'CAT 740'!E39,0)</f>
        <v>0</v>
      </c>
      <c r="F39" s="9">
        <f>'CAT 740'!K39</f>
        <v>0</v>
      </c>
      <c r="G39" s="8">
        <f t="shared" si="1"/>
        <v>0</v>
      </c>
    </row>
    <row r="40" spans="2:7">
      <c r="B40" s="99">
        <f>'CAT 740'!B40</f>
        <v>0</v>
      </c>
      <c r="C40" s="99">
        <f>'CAT 740'!C40</f>
        <v>0</v>
      </c>
      <c r="D40" s="141">
        <f>'CAT 740'!E40</f>
        <v>0</v>
      </c>
      <c r="E40" s="10">
        <f>IFERROR('CAT 740'!H40/'CAT 740'!E40,0)</f>
        <v>0</v>
      </c>
      <c r="F40" s="9">
        <f>'CAT 740'!K40</f>
        <v>0</v>
      </c>
      <c r="G40" s="8">
        <f t="shared" si="1"/>
        <v>0</v>
      </c>
    </row>
    <row r="41" spans="2:7">
      <c r="B41" s="99">
        <f>'CAT 740'!B41</f>
        <v>0</v>
      </c>
      <c r="C41" s="99">
        <f>'CAT 740'!C41</f>
        <v>0</v>
      </c>
      <c r="D41" s="141">
        <f>'CAT 740'!E41</f>
        <v>0</v>
      </c>
      <c r="E41" s="10">
        <f>IFERROR('CAT 740'!H41/'CAT 740'!E41,0)</f>
        <v>0</v>
      </c>
      <c r="F41" s="9">
        <f>'CAT 740'!K41</f>
        <v>0</v>
      </c>
      <c r="G41" s="8">
        <f t="shared" si="1"/>
        <v>0</v>
      </c>
    </row>
    <row r="42" spans="2:7">
      <c r="B42" s="99">
        <f>'CAT 740'!B42</f>
        <v>0</v>
      </c>
      <c r="C42" s="99">
        <f>'CAT 740'!C42</f>
        <v>0</v>
      </c>
      <c r="D42" s="141">
        <f>'CAT 740'!E42</f>
        <v>0</v>
      </c>
      <c r="E42" s="10">
        <f>IFERROR('CAT 740'!H42/'CAT 740'!E42,0)</f>
        <v>0</v>
      </c>
      <c r="F42" s="9">
        <f>'CAT 740'!K42</f>
        <v>0</v>
      </c>
      <c r="G42" s="8">
        <f t="shared" si="1"/>
        <v>0</v>
      </c>
    </row>
    <row r="43" spans="2:7">
      <c r="B43" s="99">
        <f>'CAT 740'!B43</f>
        <v>0</v>
      </c>
      <c r="C43" s="99">
        <f>'CAT 740'!C43</f>
        <v>0</v>
      </c>
      <c r="D43" s="141">
        <f>'CAT 740'!E43</f>
        <v>0</v>
      </c>
      <c r="E43" s="10">
        <f>IFERROR('CAT 740'!H43/'CAT 740'!E43,0)</f>
        <v>0</v>
      </c>
      <c r="F43" s="9">
        <f>'CAT 740'!K43</f>
        <v>0</v>
      </c>
      <c r="G43" s="8">
        <f t="shared" si="1"/>
        <v>0</v>
      </c>
    </row>
    <row r="44" spans="2:7">
      <c r="B44" s="99">
        <f>'CAT 740'!B44</f>
        <v>0</v>
      </c>
      <c r="C44" s="99">
        <f>'CAT 740'!C44</f>
        <v>0</v>
      </c>
      <c r="D44" s="141">
        <f>'CAT 740'!E44</f>
        <v>0</v>
      </c>
      <c r="E44" s="10">
        <f>IFERROR('CAT 740'!H44/'CAT 740'!E44,0)</f>
        <v>0</v>
      </c>
      <c r="F44" s="9">
        <f>'CAT 740'!K44</f>
        <v>0</v>
      </c>
      <c r="G44" s="8">
        <f t="shared" si="1"/>
        <v>0</v>
      </c>
    </row>
    <row r="45" spans="2:7">
      <c r="B45" s="99">
        <f>'CAT 740'!B45</f>
        <v>0</v>
      </c>
      <c r="C45" s="99">
        <f>'CAT 740'!C45</f>
        <v>0</v>
      </c>
      <c r="D45" s="141">
        <f>'CAT 740'!E45</f>
        <v>0</v>
      </c>
      <c r="E45" s="10">
        <f>IFERROR('CAT 740'!H45/'CAT 740'!E45,0)</f>
        <v>0</v>
      </c>
      <c r="F45" s="9">
        <f>'CAT 740'!K45</f>
        <v>0</v>
      </c>
      <c r="G45" s="8">
        <f t="shared" si="1"/>
        <v>0</v>
      </c>
    </row>
    <row r="46" spans="2:7">
      <c r="B46" s="99">
        <f>'CAT 740'!B46</f>
        <v>0</v>
      </c>
      <c r="C46" s="99">
        <f>'CAT 740'!C46</f>
        <v>0</v>
      </c>
      <c r="D46" s="141">
        <f>'CAT 740'!E46</f>
        <v>0</v>
      </c>
      <c r="E46" s="10">
        <f>IFERROR('CAT 740'!H46/'CAT 740'!E46,0)</f>
        <v>0</v>
      </c>
      <c r="F46" s="9">
        <f>'CAT 740'!K46</f>
        <v>0</v>
      </c>
      <c r="G46" s="8">
        <f t="shared" si="1"/>
        <v>0</v>
      </c>
    </row>
    <row r="47" spans="2:7">
      <c r="B47" s="99">
        <f>'CAT 740'!B47</f>
        <v>0</v>
      </c>
      <c r="C47" s="99">
        <f>'CAT 740'!C47</f>
        <v>0</v>
      </c>
      <c r="D47" s="141">
        <f>'CAT 740'!E47</f>
        <v>0</v>
      </c>
      <c r="E47" s="10">
        <f>IFERROR('CAT 740'!H47/'CAT 740'!E47,0)</f>
        <v>0</v>
      </c>
      <c r="F47" s="9">
        <f>'CAT 740'!K47</f>
        <v>0</v>
      </c>
      <c r="G47" s="8">
        <f t="shared" si="1"/>
        <v>0</v>
      </c>
    </row>
    <row r="48" spans="2:7">
      <c r="B48" s="99">
        <f>'CAT 740'!B48</f>
        <v>0</v>
      </c>
      <c r="C48" s="99">
        <f>'CAT 740'!C48</f>
        <v>0</v>
      </c>
      <c r="D48" s="141">
        <f>'CAT 740'!E48</f>
        <v>0</v>
      </c>
      <c r="E48" s="10">
        <f>IFERROR('CAT 740'!H48/'CAT 740'!E48,0)</f>
        <v>0</v>
      </c>
      <c r="F48" s="9">
        <f>'CAT 740'!K48</f>
        <v>0</v>
      </c>
      <c r="G48" s="8">
        <f t="shared" si="1"/>
        <v>0</v>
      </c>
    </row>
    <row r="49" spans="2:7">
      <c r="B49" s="162"/>
      <c r="C49" s="163"/>
      <c r="D49" s="164"/>
      <c r="E49" s="773" t="s">
        <v>1178</v>
      </c>
      <c r="F49" s="774"/>
      <c r="G49" s="93">
        <f>SUM(G18:G48)</f>
        <v>42810.89</v>
      </c>
    </row>
    <row r="50" spans="2:7">
      <c r="B50" s="158"/>
      <c r="C50" s="159" t="s">
        <v>1179</v>
      </c>
      <c r="D50" s="160"/>
      <c r="E50" s="11"/>
      <c r="F50" s="12"/>
      <c r="G50" s="161"/>
    </row>
    <row r="51" spans="2:7">
      <c r="B51" s="778" t="s">
        <v>1180</v>
      </c>
      <c r="C51" s="779"/>
      <c r="D51" s="13" t="s">
        <v>1181</v>
      </c>
      <c r="E51" s="13" t="s">
        <v>1182</v>
      </c>
      <c r="F51" s="13" t="s">
        <v>1183</v>
      </c>
      <c r="G51" s="13" t="s">
        <v>1148</v>
      </c>
    </row>
    <row r="52" spans="2:7">
      <c r="B52" s="775"/>
      <c r="C52" s="776"/>
      <c r="D52" s="236"/>
      <c r="E52" s="14"/>
      <c r="F52" s="14"/>
      <c r="G52" s="8">
        <f>ROUND(F52*D52,2)</f>
        <v>0</v>
      </c>
    </row>
    <row r="53" spans="2:7">
      <c r="B53" s="775"/>
      <c r="C53" s="776"/>
      <c r="D53" s="236"/>
      <c r="E53" s="14"/>
      <c r="F53" s="14"/>
      <c r="G53" s="8">
        <f t="shared" ref="G53:G56" si="2">ROUND(F53*D53,2)</f>
        <v>0</v>
      </c>
    </row>
    <row r="54" spans="2:7">
      <c r="B54" s="775"/>
      <c r="C54" s="776"/>
      <c r="D54" s="236"/>
      <c r="E54" s="14"/>
      <c r="F54" s="14"/>
      <c r="G54" s="8">
        <f t="shared" si="2"/>
        <v>0</v>
      </c>
    </row>
    <row r="55" spans="2:7">
      <c r="B55" s="775"/>
      <c r="C55" s="776"/>
      <c r="D55" s="236"/>
      <c r="E55" s="14"/>
      <c r="F55" s="14"/>
      <c r="G55" s="8">
        <f t="shared" si="2"/>
        <v>0</v>
      </c>
    </row>
    <row r="56" spans="2:7">
      <c r="B56" s="775"/>
      <c r="C56" s="776"/>
      <c r="D56" s="236"/>
      <c r="E56" s="14"/>
      <c r="F56" s="14"/>
      <c r="G56" s="8">
        <f t="shared" si="2"/>
        <v>0</v>
      </c>
    </row>
    <row r="57" spans="2:7" ht="12.75" customHeight="1">
      <c r="B57" s="157"/>
      <c r="C57" s="156" t="s">
        <v>1184</v>
      </c>
      <c r="D57" s="155"/>
      <c r="E57" s="155"/>
      <c r="F57" s="155"/>
      <c r="G57" s="154"/>
    </row>
    <row r="58" spans="2:7">
      <c r="B58" s="777"/>
      <c r="C58" s="777"/>
      <c r="D58" s="777"/>
      <c r="E58" s="777"/>
      <c r="F58" s="777"/>
      <c r="G58" s="15">
        <v>0</v>
      </c>
    </row>
    <row r="59" spans="2:7">
      <c r="B59" s="777"/>
      <c r="C59" s="777"/>
      <c r="D59" s="777"/>
      <c r="E59" s="777"/>
      <c r="F59" s="777"/>
      <c r="G59" s="15">
        <v>0</v>
      </c>
    </row>
    <row r="60" spans="2:7" ht="15.75" thickBot="1">
      <c r="B60" s="780"/>
      <c r="C60" s="781"/>
      <c r="D60" s="781"/>
      <c r="E60" s="781"/>
      <c r="F60" s="782"/>
      <c r="G60" s="60">
        <v>0</v>
      </c>
    </row>
    <row r="61" spans="2:7">
      <c r="B61" s="237"/>
      <c r="C61" s="152"/>
      <c r="D61" s="741"/>
      <c r="E61" s="783"/>
      <c r="F61" s="238" t="s">
        <v>1185</v>
      </c>
      <c r="G61" s="61">
        <f>SUM(G52:G60)</f>
        <v>0</v>
      </c>
    </row>
    <row r="62" spans="2:7">
      <c r="B62" s="153"/>
      <c r="C62" s="152" t="s">
        <v>1166</v>
      </c>
      <c r="D62" s="741">
        <f>'CAT 740'!P2</f>
        <v>77837.91</v>
      </c>
      <c r="E62" s="742"/>
      <c r="F62" s="145" t="s">
        <v>1148</v>
      </c>
      <c r="G62" s="16">
        <f>G49+G61</f>
        <v>42810.89</v>
      </c>
    </row>
    <row r="63" spans="2:7">
      <c r="B63" s="94"/>
      <c r="C63" s="152" t="s">
        <v>1168</v>
      </c>
      <c r="D63" s="741">
        <f>'CAT 740'!P3</f>
        <v>42810.89</v>
      </c>
      <c r="E63" s="742"/>
      <c r="F63" s="145" t="s">
        <v>1186</v>
      </c>
      <c r="G63" s="16">
        <f>ROUND(G61*0.09,2)</f>
        <v>0</v>
      </c>
    </row>
    <row r="64" spans="2:7">
      <c r="B64" s="153"/>
      <c r="C64" s="152" t="s">
        <v>1170</v>
      </c>
      <c r="D64" s="743">
        <f>D62-D63</f>
        <v>35027.020000000004</v>
      </c>
      <c r="E64" s="744"/>
      <c r="F64" s="145" t="s">
        <v>1146</v>
      </c>
      <c r="G64" s="7">
        <v>0</v>
      </c>
    </row>
    <row r="65" spans="2:7">
      <c r="B65" s="153"/>
      <c r="C65" s="152" t="s">
        <v>1187</v>
      </c>
      <c r="D65" s="743">
        <f>(D52*E52+D53*E53+D54*E54+D55*E55+D56*E56)-SUM(G52:G56)</f>
        <v>0</v>
      </c>
      <c r="E65" s="744" t="b">
        <v>0</v>
      </c>
      <c r="F65" s="125" t="s">
        <v>1188</v>
      </c>
      <c r="G65" s="7">
        <v>0</v>
      </c>
    </row>
    <row r="66" spans="2:7">
      <c r="B66" s="153"/>
      <c r="C66" s="152" t="s">
        <v>1189</v>
      </c>
      <c r="D66" s="743">
        <f>D64+D65</f>
        <v>35027.020000000004</v>
      </c>
      <c r="E66" s="744"/>
      <c r="F66" s="145" t="s">
        <v>1190</v>
      </c>
      <c r="G66" s="92">
        <f>SUM(G62:G65)</f>
        <v>42810.89</v>
      </c>
    </row>
    <row r="67" spans="2:7">
      <c r="B67" s="153"/>
      <c r="C67" s="152"/>
      <c r="D67" s="743"/>
      <c r="E67" s="744"/>
      <c r="F67" s="145" t="str">
        <f>IF(B72=TRUE,("GST"),("GST 5%"))</f>
        <v>GST 5%</v>
      </c>
      <c r="G67" s="92">
        <f>ROUND(IF(B72=FALSE,(G66*0.05),0),2)</f>
        <v>2140.54</v>
      </c>
    </row>
    <row r="68" spans="2:7" ht="15" customHeight="1">
      <c r="B68" s="761" t="s">
        <v>1191</v>
      </c>
      <c r="C68" s="762"/>
      <c r="D68" s="151"/>
      <c r="E68" s="150"/>
      <c r="F68" s="143" t="s">
        <v>1152</v>
      </c>
      <c r="G68" s="7"/>
    </row>
    <row r="69" spans="2:7" ht="15" customHeight="1">
      <c r="B69" s="763"/>
      <c r="C69" s="764"/>
      <c r="D69" s="148" t="s">
        <v>1171</v>
      </c>
      <c r="E69" s="149"/>
      <c r="F69" s="143" t="s">
        <v>1153</v>
      </c>
      <c r="G69" s="88">
        <f>SUM(G66:G68)</f>
        <v>44951.43</v>
      </c>
    </row>
    <row r="70" spans="2:7">
      <c r="B70" s="763"/>
      <c r="C70" s="764"/>
      <c r="D70" s="148" t="s">
        <v>1192</v>
      </c>
      <c r="E70" s="75"/>
      <c r="F70" s="143" t="s">
        <v>1193</v>
      </c>
      <c r="G70" s="18">
        <f>IF(C72=TRUE,(G69*0.025),0)</f>
        <v>0</v>
      </c>
    </row>
    <row r="71" spans="2:7" ht="15.75" thickBot="1">
      <c r="B71" s="765"/>
      <c r="C71" s="766"/>
      <c r="D71" s="147"/>
      <c r="E71" s="146"/>
      <c r="F71" s="144" t="s">
        <v>1176</v>
      </c>
      <c r="G71" s="58">
        <f>G69+G70</f>
        <v>44951.43</v>
      </c>
    </row>
    <row r="72" spans="2:7" hidden="1">
      <c r="B72" s="76" t="b">
        <v>0</v>
      </c>
      <c r="C72" s="74" t="b">
        <v>0</v>
      </c>
      <c r="D72" s="69"/>
      <c r="E72" s="69"/>
      <c r="F72" s="69"/>
      <c r="G72" s="69"/>
    </row>
  </sheetData>
  <sheetProtection selectLockedCells="1"/>
  <mergeCells count="28">
    <mergeCell ref="D61:E61"/>
    <mergeCell ref="D66:E66"/>
    <mergeCell ref="D64:E64"/>
    <mergeCell ref="D65:E65"/>
    <mergeCell ref="D67:E67"/>
    <mergeCell ref="D63:E63"/>
    <mergeCell ref="D62:E62"/>
    <mergeCell ref="B53:C53"/>
    <mergeCell ref="B54:C54"/>
    <mergeCell ref="B56:C56"/>
    <mergeCell ref="B59:F59"/>
    <mergeCell ref="B60:F60"/>
    <mergeCell ref="B68:C71"/>
    <mergeCell ref="E12:G12"/>
    <mergeCell ref="D1:G5"/>
    <mergeCell ref="E7:G7"/>
    <mergeCell ref="D8:G8"/>
    <mergeCell ref="E10:G10"/>
    <mergeCell ref="E11:G11"/>
    <mergeCell ref="E13:G13"/>
    <mergeCell ref="E14:G14"/>
    <mergeCell ref="E15:G15"/>
    <mergeCell ref="E16:G16"/>
    <mergeCell ref="E49:F49"/>
    <mergeCell ref="B55:C55"/>
    <mergeCell ref="B58:F58"/>
    <mergeCell ref="B51:C51"/>
    <mergeCell ref="B52:C52"/>
  </mergeCells>
  <conditionalFormatting sqref="E70">
    <cfRule type="expression" dxfId="0" priority="276">
      <formula>$B$72=TRUE</formula>
    </cfRule>
  </conditionalFormatting>
  <printOptions horizontalCentered="1"/>
  <pageMargins left="0.23622047244094488" right="0.23622047244094488" top="0.23622047244094488" bottom="0.23622047244094488" header="0.31496062992125984" footer="0.31496062992125984"/>
  <pageSetup scale="68"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locked="0" defaultSize="0" autoFill="0" autoLine="0" autoPict="0">
                <anchor moveWithCells="1">
                  <from>
                    <xdr:col>5</xdr:col>
                    <xdr:colOff>790575</xdr:colOff>
                    <xdr:row>68</xdr:row>
                    <xdr:rowOff>171450</xdr:rowOff>
                  </from>
                  <to>
                    <xdr:col>5</xdr:col>
                    <xdr:colOff>1066800</xdr:colOff>
                    <xdr:row>70</xdr:row>
                    <xdr:rowOff>19050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19050</xdr:colOff>
                    <xdr:row>67</xdr:row>
                    <xdr:rowOff>180975</xdr:rowOff>
                  </from>
                  <to>
                    <xdr:col>4</xdr:col>
                    <xdr:colOff>323850</xdr:colOff>
                    <xdr:row>69</xdr:row>
                    <xdr:rowOff>19050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2" id="{016A9AD4-042F-49A0-B1CB-8E74EBFEED15}">
            <xm:f>'CAT 740'!H14="NO"</xm:f>
            <x14:dxf>
              <font>
                <color theme="0"/>
              </font>
            </x14:dxf>
          </x14:cfRule>
          <xm:sqref>C72</xm:sqref>
        </x14:conditionalFormatting>
        <x14:conditionalFormatting xmlns:xm="http://schemas.microsoft.com/office/excel/2006/main">
          <x14:cfRule type="expression" priority="9" id="{E24546A3-3F06-492B-94EC-455CD13BFB4C}">
            <xm:f>'CAT 740'!$H$13="NO"</xm:f>
            <x14:dxf>
              <font>
                <color theme="2"/>
              </font>
            </x14:dxf>
          </x14:cfRule>
          <xm:sqref>C61:E66</xm:sqref>
        </x14:conditionalFormatting>
        <x14:conditionalFormatting xmlns:xm="http://schemas.microsoft.com/office/excel/2006/main">
          <x14:cfRule type="expression" priority="18" id="{658C141F-C75D-45E9-9231-537FECC56428}">
            <xm:f>'CAT 740'!H11="NO"</xm:f>
            <x14:dxf>
              <font>
                <color theme="2"/>
              </font>
            </x14:dxf>
          </x14:cfRule>
          <xm:sqref>D61</xm:sqref>
        </x14:conditionalFormatting>
        <x14:conditionalFormatting xmlns:xm="http://schemas.microsoft.com/office/excel/2006/main">
          <x14:cfRule type="expression" priority="2" id="{5ADBDBF9-16CC-4C70-8A17-9797E64B391A}">
            <xm:f>'CAT 740'!$H$13="NO"</xm:f>
            <x14:dxf>
              <font>
                <color theme="0"/>
              </font>
            </x14:dxf>
          </x14:cfRule>
          <xm:sqref>E17:E48 E52:E56</xm:sqref>
        </x14:conditionalFormatting>
        <x14:conditionalFormatting xmlns:xm="http://schemas.microsoft.com/office/excel/2006/main">
          <x14:cfRule type="expression" priority="10" id="{4607694E-8876-413D-94C5-CD14A7A56FB9}">
            <xm:f>'CAT 740'!$H$13="NO"</xm:f>
            <x14:dxf>
              <font>
                <color theme="2"/>
              </font>
            </x14:dxf>
          </x14:cfRule>
          <xm:sqref>E51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f2e5fa7b-21fd-42d7-b1ce-2b8f8629690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71555536FE9D64D84A9DB75EE7962A4" ma:contentTypeVersion="10" ma:contentTypeDescription="Create a new document." ma:contentTypeScope="" ma:versionID="4a5017f28c6fb6281d92e3e235323fa2">
  <xsd:schema xmlns:xsd="http://www.w3.org/2001/XMLSchema" xmlns:xs="http://www.w3.org/2001/XMLSchema" xmlns:p="http://schemas.microsoft.com/office/2006/metadata/properties" xmlns:ns3="f2e5fa7b-21fd-42d7-b1ce-2b8f86296907" targetNamespace="http://schemas.microsoft.com/office/2006/metadata/properties" ma:root="true" ma:fieldsID="1c13500e0b6238ecc73e92c81d7de182" ns3:_="">
    <xsd:import namespace="f2e5fa7b-21fd-42d7-b1ce-2b8f8629690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e5fa7b-21fd-42d7-b1ce-2b8f8629690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116226-7DEA-43AC-8EC9-B677FF37924D}">
  <ds:schemaRefs>
    <ds:schemaRef ds:uri="http://schemas.microsoft.com/DataMashup"/>
  </ds:schemaRefs>
</ds:datastoreItem>
</file>

<file path=customXml/itemProps2.xml><?xml version="1.0" encoding="utf-8"?>
<ds:datastoreItem xmlns:ds="http://schemas.openxmlformats.org/officeDocument/2006/customXml" ds:itemID="{80253EA9-0D6B-4CCC-90FD-A48F65852EE1}">
  <ds:schemaRefs>
    <ds:schemaRef ds:uri="http://schemas.microsoft.com/office/2006/metadata/properties"/>
    <ds:schemaRef ds:uri="http://schemas.microsoft.com/office/infopath/2007/PartnerControls"/>
    <ds:schemaRef ds:uri="f2e5fa7b-21fd-42d7-b1ce-2b8f86296907"/>
  </ds:schemaRefs>
</ds:datastoreItem>
</file>

<file path=customXml/itemProps3.xml><?xml version="1.0" encoding="utf-8"?>
<ds:datastoreItem xmlns:ds="http://schemas.openxmlformats.org/officeDocument/2006/customXml" ds:itemID="{C9245A77-A514-4F04-8753-ED637951B7FC}">
  <ds:schemaRefs>
    <ds:schemaRef ds:uri="http://schemas.microsoft.com/sharepoint/v3/contenttype/forms"/>
  </ds:schemaRefs>
</ds:datastoreItem>
</file>

<file path=customXml/itemProps4.xml><?xml version="1.0" encoding="utf-8"?>
<ds:datastoreItem xmlns:ds="http://schemas.openxmlformats.org/officeDocument/2006/customXml" ds:itemID="{A1F2BF2A-D95A-4F2A-8680-B1F78D24B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e5fa7b-21fd-42d7-b1ce-2b8f862969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155</vt:i4>
      </vt:variant>
    </vt:vector>
  </HeadingPairs>
  <TitlesOfParts>
    <vt:vector size="155" baseType="lpstr">
      <vt:lpstr>Instructions</vt:lpstr>
      <vt:lpstr>CAT 740</vt:lpstr>
      <vt:lpstr>CAT 740 (2)</vt:lpstr>
      <vt:lpstr>CAT 740 (3)</vt:lpstr>
      <vt:lpstr>CAT 422E</vt:lpstr>
      <vt:lpstr>CAT 422F</vt:lpstr>
      <vt:lpstr>CAT 390DL</vt:lpstr>
      <vt:lpstr>CAT 390DL UNDERCARRIAGE</vt:lpstr>
      <vt:lpstr>CAT 385CL</vt:lpstr>
      <vt:lpstr>CAT DP30NT Forklift</vt:lpstr>
      <vt:lpstr>CAT DP30NT Forklift (2)</vt:lpstr>
      <vt:lpstr>CAT C32 Genset</vt:lpstr>
      <vt:lpstr>CAT C32 Genset (2)</vt:lpstr>
      <vt:lpstr>CAT DE110E2 Genset</vt:lpstr>
      <vt:lpstr>CAT DE110E2 Genset (2)</vt:lpstr>
      <vt:lpstr>CAT DE110E2 Genset (3)</vt:lpstr>
      <vt:lpstr>CAT DE110E2 Genset (4)</vt:lpstr>
      <vt:lpstr>CAT DE275E0 Genset</vt:lpstr>
      <vt:lpstr>CAT DE275E0 Genset (2)</vt:lpstr>
      <vt:lpstr>CAT DE330E0 Genset</vt:lpstr>
      <vt:lpstr>CAT DE330E0 Genset (2)</vt:lpstr>
      <vt:lpstr>CAT DE330E0 Genset (3)</vt:lpstr>
      <vt:lpstr>CAT DE330E0 Genset (4)</vt:lpstr>
      <vt:lpstr>CAT DE550E0 Genset</vt:lpstr>
      <vt:lpstr>CAT DE550E0 Genset (2)</vt:lpstr>
      <vt:lpstr>CAT DE550E0 Genset (3)</vt:lpstr>
      <vt:lpstr>CAT DE550E0 Genset (4)</vt:lpstr>
      <vt:lpstr>CAT DE550E0 Genset (5)</vt:lpstr>
      <vt:lpstr>CAT DE550E0 Genset (6)</vt:lpstr>
      <vt:lpstr>CAT DE550E0 Genset (7)</vt:lpstr>
      <vt:lpstr>CAT C-18 Genset</vt:lpstr>
      <vt:lpstr>CAT DE110E0 Genset</vt:lpstr>
      <vt:lpstr>CAT DE110E0 Genset (2)</vt:lpstr>
      <vt:lpstr>CAT DE110E0 Genset (3)</vt:lpstr>
      <vt:lpstr>CAT 3412STA Genset</vt:lpstr>
      <vt:lpstr>CAT 3412STA Genset (2)</vt:lpstr>
      <vt:lpstr>CAT 3412STA Genset (3)</vt:lpstr>
      <vt:lpstr>CAT 3412STA Genset (4)</vt:lpstr>
      <vt:lpstr>CAT 3412STA Genset (5)</vt:lpstr>
      <vt:lpstr>CAT 3412STA Genset (6)</vt:lpstr>
      <vt:lpstr>CAT 216B3 Skid Loader</vt:lpstr>
      <vt:lpstr>CAT 216B3 Skid Loader (2)</vt:lpstr>
      <vt:lpstr>CAT 216B3 Skid Loader (3)</vt:lpstr>
      <vt:lpstr>CAT 216B3 Skid Loader (4)</vt:lpstr>
      <vt:lpstr>CAT 216B3 Skid Loader (5)</vt:lpstr>
      <vt:lpstr>CAT 216B3 (6)</vt:lpstr>
      <vt:lpstr>CAT 216B3 (7)</vt:lpstr>
      <vt:lpstr>CAT 216B3 (8)</vt:lpstr>
      <vt:lpstr>CAT 216B3 (9)</vt:lpstr>
      <vt:lpstr>CAT 216B3 (10)</vt:lpstr>
      <vt:lpstr>CAT 216B3 (11)</vt:lpstr>
      <vt:lpstr>CAT 226B SKID STEER</vt:lpstr>
      <vt:lpstr>CAT 226B (2)</vt:lpstr>
      <vt:lpstr>CAT 226B (3)</vt:lpstr>
      <vt:lpstr>CAT 226B (4)</vt:lpstr>
      <vt:lpstr>CAT 226B (5)</vt:lpstr>
      <vt:lpstr>CAT 226B (6)</vt:lpstr>
      <vt:lpstr>CAT 226B3</vt:lpstr>
      <vt:lpstr>CAT TH417</vt:lpstr>
      <vt:lpstr>KOMATSU HM400-3R</vt:lpstr>
      <vt:lpstr>KOMATSU HM400-3R (2)</vt:lpstr>
      <vt:lpstr>KOMATSU HM400-3R (3)</vt:lpstr>
      <vt:lpstr>KOMATSU HM400-3R (4)</vt:lpstr>
      <vt:lpstr>KOMATSU D155A-6R</vt:lpstr>
      <vt:lpstr>KOMATSU PC850SE-8R1</vt:lpstr>
      <vt:lpstr>KOMATSU PC850SE-8R1 (2)</vt:lpstr>
      <vt:lpstr>KOMATSU PC850SE-8R1 (3)</vt:lpstr>
      <vt:lpstr>KOMATSU PC850SE-8R1 (4)</vt:lpstr>
      <vt:lpstr>KOMATSU PC850SE-8R1 (5)</vt:lpstr>
      <vt:lpstr>KOMATSU PC1250-8</vt:lpstr>
      <vt:lpstr>KOMATSU PC1250-7</vt:lpstr>
      <vt:lpstr>KOMATSU PC400LC-8R</vt:lpstr>
      <vt:lpstr>KOMATSU PC400LC-8R (2)</vt:lpstr>
      <vt:lpstr>KOMATSU WA600-6R</vt:lpstr>
      <vt:lpstr>KOMATSU WA600-6R (2)</vt:lpstr>
      <vt:lpstr>KOMATSU WA600-6R (3)</vt:lpstr>
      <vt:lpstr>KOMATSU WA600-6R (4)</vt:lpstr>
      <vt:lpstr>KOMATSU WA500-6</vt:lpstr>
      <vt:lpstr>KOMATSU WA500-6 (2)</vt:lpstr>
      <vt:lpstr>CASE JX75T</vt:lpstr>
      <vt:lpstr>CASE JX75T (2)</vt:lpstr>
      <vt:lpstr>CASE JX75T (3)</vt:lpstr>
      <vt:lpstr>CASE S150</vt:lpstr>
      <vt:lpstr>CASE S130</vt:lpstr>
      <vt:lpstr>CASE TX170-45</vt:lpstr>
      <vt:lpstr>CASE TX170-45 (2)</vt:lpstr>
      <vt:lpstr>CASE TX170-45 (3)</vt:lpstr>
      <vt:lpstr>CASE TX170-45 (4)</vt:lpstr>
      <vt:lpstr>CASE TX170-45 (5)</vt:lpstr>
      <vt:lpstr>CASE TX170-45 (6)</vt:lpstr>
      <vt:lpstr>CASE TX170-45 (7)</vt:lpstr>
      <vt:lpstr>CASE TX170-45 (8)</vt:lpstr>
      <vt:lpstr>CASE TX170-45 (9)</vt:lpstr>
      <vt:lpstr>CASE TX170-45 (10)</vt:lpstr>
      <vt:lpstr>CASE 821F</vt:lpstr>
      <vt:lpstr>ZOOMLION ZAT2000</vt:lpstr>
      <vt:lpstr>ZOOMLION QY80</vt:lpstr>
      <vt:lpstr>ZOOMLION QY55</vt:lpstr>
      <vt:lpstr>ZOOMLION QY55 (2)</vt:lpstr>
      <vt:lpstr>ZOOMLION FD30</vt:lpstr>
      <vt:lpstr>ZOOMLION FD30 PART2</vt:lpstr>
      <vt:lpstr>ZOOMLION FD30 (2)</vt:lpstr>
      <vt:lpstr>ZOOMLION FD30 (2) PART 2</vt:lpstr>
      <vt:lpstr>ZOOMLION FD30 (3) PART 1</vt:lpstr>
      <vt:lpstr>ZOOMLION FD30 (3) PART 2</vt:lpstr>
      <vt:lpstr>SANY SRC550H Mobile Crane</vt:lpstr>
      <vt:lpstr>SANY SRC550H Mobile Crane (2)</vt:lpstr>
      <vt:lpstr>SANY 1256A Telehandler</vt:lpstr>
      <vt:lpstr>SANY 1256A Telehandler (2)</vt:lpstr>
      <vt:lpstr>SANY 1256A Telehandler (3)</vt:lpstr>
      <vt:lpstr>SANY 1256A Telehandler (4)</vt:lpstr>
      <vt:lpstr>SANY 1256A Telehandler (5)</vt:lpstr>
      <vt:lpstr>SANY 1256A (6)</vt:lpstr>
      <vt:lpstr>SANY 1256A Telehandler (7)</vt:lpstr>
      <vt:lpstr>SANY 1256A Telehandler (8)</vt:lpstr>
      <vt:lpstr>SANY 1256A Telehandler (9)</vt:lpstr>
      <vt:lpstr>SANY 1256A Telehandler (10)</vt:lpstr>
      <vt:lpstr>SANY 1256A Telehandler (11)</vt:lpstr>
      <vt:lpstr>SANY 1256A Telehandler (12)</vt:lpstr>
      <vt:lpstr>SANY 1256A Telehandler (13)</vt:lpstr>
      <vt:lpstr>SANY 1256A Telehandler (14)</vt:lpstr>
      <vt:lpstr>SANY 1256A Telehandler (15)</vt:lpstr>
      <vt:lpstr>SANY 1256A Telehandler (16)</vt:lpstr>
      <vt:lpstr>SANY 1256A Telehandler (17)</vt:lpstr>
      <vt:lpstr>SANY 1256A Telehandler (18)</vt:lpstr>
      <vt:lpstr>SANY 1256A Telehandler (19)</vt:lpstr>
      <vt:lpstr>SANY SRC600C Mobile Crane</vt:lpstr>
      <vt:lpstr>SANY SRC900C Mobile Crane</vt:lpstr>
      <vt:lpstr>SANY SRC900C Mobile Crane (2)</vt:lpstr>
      <vt:lpstr>SANY SRC900C Mobile Crane (3)</vt:lpstr>
      <vt:lpstr>SANY SRC900C Mobile Crane (4)</vt:lpstr>
      <vt:lpstr>SANY SRC900C Mobile Crane (5)</vt:lpstr>
      <vt:lpstr>SANY SRC900C Mobile Crane (6)</vt:lpstr>
      <vt:lpstr>SANY SRC900C Mobile Crane (7)</vt:lpstr>
      <vt:lpstr>SANY SRC900C Mobile Crane (8)</vt:lpstr>
      <vt:lpstr>SANY SRC900C Mobile Crane (9)</vt:lpstr>
      <vt:lpstr>SANY SRC900C Mobile Crane (10)</vt:lpstr>
      <vt:lpstr>SANY SRC900C Mobile Crane (11)</vt:lpstr>
      <vt:lpstr>SANY SRC900C Mobile Crane (12)</vt:lpstr>
      <vt:lpstr>SANY SRC900C Mobile Crane (13)</vt:lpstr>
      <vt:lpstr>SANY SYG5180THB 300C-8</vt:lpstr>
      <vt:lpstr>SANY SY306-6W</vt:lpstr>
      <vt:lpstr>SANY SY306-6W (2)</vt:lpstr>
      <vt:lpstr>SANY SY306-6W (3)</vt:lpstr>
      <vt:lpstr>SANY SY306-6W (4)</vt:lpstr>
      <vt:lpstr>SANY SY306-6W (5)</vt:lpstr>
      <vt:lpstr>SANY SY306-6W (6)</vt:lpstr>
      <vt:lpstr>SANY SAC1100S</vt:lpstr>
      <vt:lpstr>SANY SAC1100S (2)</vt:lpstr>
      <vt:lpstr>SANY SAC1100S (3)</vt:lpstr>
      <vt:lpstr>SANY SAC1100S (4)</vt:lpstr>
      <vt:lpstr>SANY SAC1100S (5)</vt:lpstr>
      <vt:lpstr>RFQ</vt:lpstr>
      <vt:lpstr>QUOTE</vt:lpstr>
      <vt:lpstr>SERVICE QUOTE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Budgen</dc:creator>
  <cp:keywords/>
  <dc:description/>
  <cp:lastModifiedBy>Tska0734</cp:lastModifiedBy>
  <cp:revision/>
  <dcterms:created xsi:type="dcterms:W3CDTF">2024-03-27T02:49:14Z</dcterms:created>
  <dcterms:modified xsi:type="dcterms:W3CDTF">2025-11-06T22:39:47Z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0x010100571555536FE9D64D84A9DB75EE7962A4</vt:lpwstr>
  </property>
</Properties>
</file>