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3C239F8_9DD6_4883_830F_CB10B1284BF1_.wvu.FilterData">Dictionary!$A$1:$U$5398</definedName>
    <definedName hidden="1" localSheetId="0" name="Z_F1DCE3DF_D222_47AF_9D7D_7840246AEF36_.wvu.FilterData">Dictionary!$A$1:$U$6451</definedName>
    <definedName hidden="1" localSheetId="0" name="Z_DAD9B710_BDD6_4D81_A67E_7A74B5A99DF5_.wvu.FilterData">Dictionary!$A$1:$AF$6451</definedName>
    <definedName hidden="1" localSheetId="0" name="Z_C570CBBC_55D5_4108_8B06_E947C8E8F8B9_.wvu.FilterData">Dictionary!$A$1:$U$5116</definedName>
    <definedName hidden="1" localSheetId="0" name="Z_F91C34D8_EBF5_4100_B32B_F8C41F12DA10_.wvu.FilterData">Dictionary!$A$1:$AF$6401</definedName>
    <definedName hidden="1" localSheetId="0" name="Z_FE8CAD12_3F27_429E_8085_D55CD0BC17BF_.wvu.FilterData">Dictionary!$A$1:$U$6401</definedName>
  </definedNames>
  <calcPr/>
  <customWorkbookViews>
    <customWorkbookView activeSheetId="0" maximized="1" windowHeight="0" windowWidth="0" guid="{C570CBBC-55D5-4108-8B06-E947C8E8F8B9}" name="Genolexi"/>
    <customWorkbookView activeSheetId="0" maximized="1" windowHeight="0" windowWidth="0" guid="{FE8CAD12-3F27-429E-8085-D55CD0BC17BF}" name="Entries with blank etymology"/>
    <customWorkbookView activeSheetId="0" maximized="1" windowHeight="0" windowWidth="0" guid="{DAD9B710-BDD6-4D81-A67E-7A74B5A99DF5}" name="root verbs"/>
    <customWorkbookView activeSheetId="0" maximized="1" windowHeight="0" windowWidth="0" guid="{F91C34D8-EBF5-4100-B32B-F8C41F12DA10}" name="Entries with TransNote"/>
    <customWorkbookView activeSheetId="0" maximized="1" windowHeight="0" windowWidth="0" guid="{F1DCE3DF-D222-47AF-9D7D-7840246AEF36}" name="Entries with blank WordClass"/>
    <customWorkbookView activeSheetId="0" maximized="1" windowHeight="0" windowWidth="0" guid="{13C239F8-9DD6-4883-830F-CB10B1284BF1}" name="Fikso"/>
  </customWorkbookViews>
</workbook>
</file>

<file path=xl/sharedStrings.xml><?xml version="1.0" encoding="utf-8"?>
<sst xmlns="http://schemas.openxmlformats.org/spreadsheetml/2006/main" count="49419" uniqueCount="32750">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</sst>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03093704"/>
        <c:axId val="178173385"/>
      </c:barChart>
      <c:catAx>
        <c:axId val="10030937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173385"/>
      </c:catAx>
      <c:valAx>
        <c:axId val="178173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309370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13C239F8-9DD6-4883-830F-CB10B1284BF1}" filter="1" showAutoFilter="1">
      <autoFilter ref="$A$1:$U$5398">
        <filterColumn colId="1">
          <filters>
            <filter val="proper word"/>
            <filter val="phrase"/>
            <filter val="affix"/>
          </filters>
        </filterColumn>
      </autoFilter>
    </customSheetView>
    <customSheetView guid="{FE8CAD12-3F27-429E-8085-D55CD0BC17BF}"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DAD9B710-BDD6-4D81-A67E-7A74B5A99DF5}"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C570CBBC-55D5-4108-8B06-E947C8E8F8B9}" filter="1" showAutoFilter="1">
      <autoFilter ref="$A$1:$U$5116">
        <filterColumn colId="1">
          <filters>
            <filter val="proper word"/>
            <filter val="phrase"/>
            <filter val="root"/>
          </filters>
        </filterColumn>
      </autoFilter>
    </customSheetView>
    <customSheetView guid="{F1DCE3DF-D222-47AF-9D7D-7840246AEF36}" filter="1" showAutoFilter="1">
      <autoFilter ref="$A$1:$U$6451">
        <filterColumn colId="2">
          <filters blank="1">
            <filter val="b.oro; il"/>
          </filters>
        </filterColumn>
      </autoFilter>
    </customSheetView>
    <customSheetView guid="{F91C34D8-EBF5-4100-B32B-F8C41F12DA10}"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6588</v>
      </c>
      <c r="B2" s="28" t="s">
        <v>32689</v>
      </c>
    </row>
    <row r="4">
      <c r="A4" s="28" t="s">
        <v>32690</v>
      </c>
      <c r="B4" s="28" t="s">
        <v>32691</v>
      </c>
      <c r="C4" s="28" t="s">
        <v>32692</v>
      </c>
      <c r="D4" s="29" t="s">
        <v>32693</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1200</v>
      </c>
      <c r="B16" s="28" t="s">
        <v>11969</v>
      </c>
      <c r="C16" s="30">
        <f>countif(Dictionary!Q:Q, "*"&amp;B16&amp;"*")/(countif(Dictionary!B:B, B25)-1)</f>
        <v>0.4140786749</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32690</v>
      </c>
      <c r="B24" s="34" t="s">
        <v>32694</v>
      </c>
      <c r="C24" s="34" t="s">
        <v>32695</v>
      </c>
    </row>
    <row r="25">
      <c r="A25" s="28">
        <f>countif(Dictionary!B:B, B25)</f>
        <v>2899</v>
      </c>
      <c r="B25" s="28" t="s">
        <v>416</v>
      </c>
      <c r="C25" s="35">
        <f>A25/(counta(Dictionary!A:A)-1)</f>
        <v>0.4400425015</v>
      </c>
    </row>
    <row r="26">
      <c r="A26" s="28">
        <f>countif(Dictionary!B:B, B26)</f>
        <v>262</v>
      </c>
      <c r="B26" s="28" t="s">
        <v>610</v>
      </c>
      <c r="C26" s="35">
        <f>A26/(counta(Dictionary!A:A)-1)</f>
        <v>0.03976927747</v>
      </c>
    </row>
    <row r="27">
      <c r="A27" s="28">
        <f>countif(Dictionary!B:B, B27)</f>
        <v>3017</v>
      </c>
      <c r="B27" s="28" t="s">
        <v>440</v>
      </c>
      <c r="C27" s="30">
        <f>A27/(counta(Dictionary!A:A)-1)</f>
        <v>0.4579538555</v>
      </c>
    </row>
    <row r="28">
      <c r="A28" s="28">
        <f>countif(Dictionary!B:B, B28)</f>
        <v>281</v>
      </c>
      <c r="B28" s="28" t="s">
        <v>349</v>
      </c>
      <c r="C28" s="30">
        <f>A28/(counta(Dictionary!A:A)-1)</f>
        <v>0.04265330905</v>
      </c>
    </row>
    <row r="29">
      <c r="A29" s="28">
        <f>countif(Dictionary!B:B, B29)</f>
        <v>129</v>
      </c>
      <c r="B29" s="28" t="s">
        <v>21</v>
      </c>
      <c r="C29" s="30">
        <f>A29/(counta(Dictionary!A:A)-1)</f>
        <v>0.01958105647</v>
      </c>
    </row>
    <row r="31">
      <c r="A31" s="28" t="s">
        <v>32690</v>
      </c>
      <c r="B31" s="28" t="s">
        <v>32696</v>
      </c>
      <c r="C31" s="27"/>
    </row>
    <row r="32">
      <c r="A32" s="28">
        <f>countif(Dictionary!F:F, "*"&amp;B32&amp;"*")</f>
        <v>0</v>
      </c>
      <c r="B32" s="28" t="s">
        <v>32697</v>
      </c>
      <c r="C32" s="28" t="s">
        <v>32698</v>
      </c>
    </row>
    <row r="33">
      <c r="A33" s="28">
        <f>countif(Dictionary!F:F, "*"&amp;B33&amp;"*")</f>
        <v>0</v>
      </c>
      <c r="B33" s="28" t="s">
        <v>32699</v>
      </c>
      <c r="C33" s="28" t="s">
        <v>32700</v>
      </c>
    </row>
    <row r="34">
      <c r="A34" s="28">
        <f>countif(Dictionary!F:F, "*"&amp;B34&amp;"*")</f>
        <v>0</v>
      </c>
      <c r="B34" s="28" t="s">
        <v>32701</v>
      </c>
      <c r="C34" s="28" t="s">
        <v>32702</v>
      </c>
    </row>
    <row r="35">
      <c r="A35" s="28">
        <f>countif(Dictionary!F:F, "*"&amp;B35&amp;"*")</f>
        <v>14</v>
      </c>
      <c r="B35" s="28" t="s">
        <v>32703</v>
      </c>
      <c r="C35" s="28" t="s">
        <v>18576</v>
      </c>
    </row>
    <row r="36">
      <c r="A36" s="28">
        <f>countif(Dictionary!F:F, "*"&amp;B36&amp;"*")</f>
        <v>42</v>
      </c>
      <c r="B36" s="28" t="s">
        <v>32704</v>
      </c>
      <c r="C36" s="28" t="s">
        <v>32705</v>
      </c>
    </row>
    <row r="37">
      <c r="A37" s="28">
        <f>countif(Dictionary!F:F, "*"&amp;B37&amp;"*")</f>
        <v>11</v>
      </c>
      <c r="B37" s="28" t="s">
        <v>32706</v>
      </c>
      <c r="C37" s="28" t="s">
        <v>23980</v>
      </c>
    </row>
    <row r="38">
      <c r="A38" s="28">
        <f>countif(Dictionary!F:F, "*"&amp;B38&amp;"*")</f>
        <v>3</v>
      </c>
      <c r="B38" s="28" t="s">
        <v>32707</v>
      </c>
      <c r="C38" s="28" t="s">
        <v>32708</v>
      </c>
    </row>
    <row r="39">
      <c r="A39" s="28">
        <f>countif(Dictionary!F:F, "*"&amp;B39&amp;"*")</f>
        <v>11</v>
      </c>
      <c r="B39" s="28" t="s">
        <v>32709</v>
      </c>
      <c r="C39" s="28" t="s">
        <v>32710</v>
      </c>
    </row>
    <row r="40">
      <c r="A40" s="28">
        <f>countif(Dictionary!F:F, "*"&amp;B40&amp;"*")</f>
        <v>0</v>
      </c>
      <c r="B40" s="28" t="s">
        <v>32697</v>
      </c>
      <c r="C40" s="28" t="s">
        <v>32711</v>
      </c>
    </row>
    <row r="41">
      <c r="A41" s="28">
        <f>countif(Dictionary!F:F, "*"&amp;B41&amp;"*")</f>
        <v>0</v>
      </c>
      <c r="B41" s="28" t="s">
        <v>32699</v>
      </c>
      <c r="C41" s="28" t="s">
        <v>32712</v>
      </c>
    </row>
    <row r="42">
      <c r="A42" s="28">
        <f>countif(Dictionary!F:F, "*"&amp;B42&amp;"*")</f>
        <v>2</v>
      </c>
      <c r="B42" s="28" t="s">
        <v>32713</v>
      </c>
      <c r="C42" s="28" t="s">
        <v>13026</v>
      </c>
    </row>
    <row r="43">
      <c r="A43" s="28">
        <f>countif(Dictionary!F:F, "*"&amp;B43&amp;"*")</f>
        <v>17</v>
      </c>
      <c r="B43" s="28" t="s">
        <v>4560</v>
      </c>
      <c r="C43" s="28" t="s">
        <v>21890</v>
      </c>
    </row>
    <row r="44">
      <c r="A44" s="28">
        <f>countif(Dictionary!F:F, "*"&amp;B44&amp;"*")</f>
        <v>1</v>
      </c>
      <c r="B44" s="28" t="s">
        <v>32714</v>
      </c>
      <c r="C44" s="28" t="s">
        <v>32715</v>
      </c>
    </row>
    <row r="46">
      <c r="A46" s="36" t="s">
        <v>32716</v>
      </c>
      <c r="B46" s="36" t="s">
        <v>32717</v>
      </c>
      <c r="C46" s="36" t="s">
        <v>32718</v>
      </c>
      <c r="D46" s="36" t="s">
        <v>32719</v>
      </c>
      <c r="E46" s="36" t="s">
        <v>32720</v>
      </c>
    </row>
    <row r="47">
      <c r="A47" s="27">
        <f>COUNTA(Dictionary!A:A)-COUNTA(Dictionary!B:B)</f>
        <v>0</v>
      </c>
      <c r="B47" s="37" t="str">
        <f>Dictionary!B1</f>
        <v>Category</v>
      </c>
      <c r="C47" s="35">
        <f>1-A47/A2</f>
        <v>1</v>
      </c>
      <c r="D47" s="38">
        <f t="array" ref="D47">row(index(Dictionary!B:B,match(false,index((Dictionary!B:B&gt;0),0),0)))</f>
        <v>6590</v>
      </c>
      <c r="E47" s="39" t="str">
        <f t="shared" ref="E47:E61" si="1">indirect("Dictionary!A"&amp;D47)</f>
        <v/>
      </c>
    </row>
    <row r="48">
      <c r="A48" s="27">
        <f>COUNTA(Dictionary!A:A)-COUNTA(Dictionary!C:C)</f>
        <v>22</v>
      </c>
      <c r="B48" s="37" t="str">
        <f>Dictionary!C1</f>
        <v>WordClass</v>
      </c>
      <c r="C48" s="35">
        <f>1-A48/A2</f>
        <v>0.996660595</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0.9998482089</v>
      </c>
      <c r="D49" s="38">
        <f t="array" ref="D49">row(index(Dictionary!F:F,match(false,index((Dictionary!F:F&gt;0),0),0)))</f>
        <v>2276</v>
      </c>
      <c r="E49" s="39" t="str">
        <f t="shared" si="1"/>
        <v>hataya</v>
      </c>
    </row>
    <row r="50">
      <c r="A50" s="27">
        <f>COUNTA(Dictionary!A:A)-COUNTA(Dictionary!G:G)</f>
        <v>6497</v>
      </c>
      <c r="B50" s="37" t="str">
        <f>Dictionary!G1</f>
        <v>SearchTermsEng</v>
      </c>
      <c r="C50" s="35">
        <f>1-A50/A2</f>
        <v>0.01381299332</v>
      </c>
      <c r="D50" s="38">
        <f t="array" ref="D50">row(index(Dictionary!G:G,match(false,index((Dictionary!G:G&gt;0),0),0)))</f>
        <v>2</v>
      </c>
      <c r="E50" s="39" t="str">
        <f t="shared" si="1"/>
        <v>-abil</v>
      </c>
    </row>
    <row r="51">
      <c r="A51" s="27">
        <f>COUNTA(Dictionary!A:A)-COUNTA(#REF!)</f>
        <v>6588</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0.9992410443</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0.9995446266</v>
      </c>
      <c r="D53" s="40">
        <f t="array" ref="D53">row(index(Dictionary!I:I,match(false,index((Dictionary!I:I&gt;0),0),0)))</f>
        <v>2276</v>
      </c>
      <c r="E53" s="41" t="str">
        <f t="shared" si="1"/>
        <v>hataya</v>
      </c>
    </row>
    <row r="54">
      <c r="A54" s="42">
        <f>COUNTA(Dictionary!A:A)-COUNTA(Dictionary!L:L)</f>
        <v>6437</v>
      </c>
      <c r="B54" s="41" t="str">
        <f>Dictionary!L1</f>
        <v>TranslationDeu</v>
      </c>
      <c r="C54" s="43">
        <f>1-A54/A2</f>
        <v>0.02292046145</v>
      </c>
      <c r="D54" s="40">
        <f t="array" ref="D54">row(index(Dictionary!L:L,match(false,index((Dictionary!L:L&gt;0),0),0)))</f>
        <v>3</v>
      </c>
      <c r="E54" s="41" t="str">
        <f t="shared" si="1"/>
        <v>-bimar</v>
      </c>
    </row>
    <row r="55">
      <c r="A55" s="42">
        <f>COUNTA(Dictionary!A:A)-COUNTA(Dictionary!O:O)</f>
        <v>6581</v>
      </c>
      <c r="B55" s="41" t="str">
        <f>Dictionary!O1</f>
        <v>Example</v>
      </c>
      <c r="C55" s="43">
        <f>1-A55/A2</f>
        <v>0.001062537948</v>
      </c>
      <c r="D55" s="40">
        <f t="array" ref="D55">row(index(Dictionary!O:O,match(false,index((Dictionary!O:O&gt;0),0),0)))</f>
        <v>2</v>
      </c>
      <c r="E55" s="41" t="str">
        <f t="shared" si="1"/>
        <v>-abil</v>
      </c>
    </row>
    <row r="56">
      <c r="A56" s="42">
        <f>COUNTA(Dictionary!A:A)-COUNTA(Dictionary!P:P)</f>
        <v>4607</v>
      </c>
      <c r="B56" s="41" t="str">
        <f>Dictionary!P1</f>
        <v>Tags</v>
      </c>
      <c r="C56" s="43">
        <f>1-A56/A2</f>
        <v>0.3006982392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6590</v>
      </c>
      <c r="E57" s="41" t="str">
        <f t="shared" si="1"/>
        <v/>
      </c>
    </row>
    <row r="58">
      <c r="A58" s="42">
        <f>COUNTA(Dictionary!A:A)-COUNTA(#REF!)</f>
        <v>6588</v>
      </c>
      <c r="B58" s="40" t="str">
        <f>#REF!</f>
        <v>#REF!</v>
      </c>
      <c r="C58" s="43">
        <f>1-A58/A2</f>
        <v>0</v>
      </c>
      <c r="D58" s="40" t="str">
        <f t="array" ref="D58">row(index(#REF!,match(false,index((#REF!&gt;0),0),0)))</f>
        <v>#REF!</v>
      </c>
      <c r="E58" s="40" t="str">
        <f t="shared" si="1"/>
        <v>#REF!</v>
      </c>
    </row>
    <row r="59">
      <c r="A59" s="42">
        <f>COUNTA(Dictionary!A:A)-COUNTA(Dictionary!S:S)</f>
        <v>6523</v>
      </c>
      <c r="B59" s="41" t="str">
        <f>Dictionary!S1</f>
        <v>TranslationFra</v>
      </c>
      <c r="C59" s="43">
        <f>1-A59/A2</f>
        <v>0.009866423801</v>
      </c>
      <c r="D59" s="40">
        <f t="array" ref="D59">row(index(Dictionary!S:S,match(false,index((Dictionary!S:S&gt;0),0),0)))</f>
        <v>2</v>
      </c>
      <c r="E59" s="41" t="str">
        <f t="shared" si="1"/>
        <v>-abil</v>
      </c>
    </row>
    <row r="60">
      <c r="A60" s="42">
        <f>COUNTA(Dictionary!A:A)-COUNTA(Dictionary!T:T)</f>
        <v>6537</v>
      </c>
      <c r="B60" s="41" t="str">
        <f>Dictionary!T1</f>
        <v>TranslationRus</v>
      </c>
      <c r="C60" s="43">
        <f>1-A60/A2</f>
        <v>0.007741347905</v>
      </c>
      <c r="D60" s="40">
        <f t="array" ref="D60">row(index(Dictionary!T:T,match(false,index((Dictionary!T:T&gt;0),0),0)))</f>
        <v>2</v>
      </c>
      <c r="E60" s="41" t="str">
        <f t="shared" si="1"/>
        <v>-abil</v>
      </c>
    </row>
    <row r="61">
      <c r="A61" s="42">
        <f>COUNTA(Dictionary!A:A)-COUNTA(Dictionary!U:U)</f>
        <v>6543</v>
      </c>
      <c r="B61" s="41" t="str">
        <f>Dictionary!U1</f>
        <v>TranslationZho</v>
      </c>
      <c r="C61" s="43">
        <f>1-A61/A2</f>
        <v>0.006830601093</v>
      </c>
      <c r="D61" s="40">
        <f t="array" ref="D61">row(index(Dictionary!U:U,match(false,index((Dictionary!U:U&gt;0),0),0)))</f>
        <v>2</v>
      </c>
      <c r="E61" s="41" t="str">
        <f t="shared" si="1"/>
        <v>-abil</v>
      </c>
    </row>
    <row r="63">
      <c r="A63" s="28" t="s">
        <v>32721</v>
      </c>
      <c r="B63" s="28" t="s">
        <v>32722</v>
      </c>
      <c r="C63" s="28" t="s">
        <v>32695</v>
      </c>
      <c r="D63" s="28" t="s">
        <v>32723</v>
      </c>
      <c r="E63" s="28" t="s">
        <v>32695</v>
      </c>
      <c r="F63" s="28" t="s">
        <v>32724</v>
      </c>
      <c r="G63" s="28" t="s">
        <v>32695</v>
      </c>
      <c r="H63" s="28" t="s">
        <v>32725</v>
      </c>
      <c r="I63" s="28" t="s">
        <v>32695</v>
      </c>
      <c r="J63" s="28" t="s">
        <v>32726</v>
      </c>
      <c r="K63" s="28" t="s">
        <v>32695</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32727</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32728</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32729</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32730</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32731</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32732</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32733</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32734</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32735</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32736</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32737</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32738</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32739</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32740</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32741</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32721</v>
      </c>
      <c r="B90" s="38" t="s">
        <v>32722</v>
      </c>
      <c r="C90" s="38" t="s">
        <v>32695</v>
      </c>
    </row>
    <row r="91">
      <c r="A91" s="27" t="str">
        <f t="array" ref="A91:C115">sort(A64:C88,2,0)</f>
        <v>a</v>
      </c>
      <c r="B91" s="27">
        <v>2243.0</v>
      </c>
      <c r="C91" s="35">
        <v>0.1401875</v>
      </c>
    </row>
    <row r="92">
      <c r="A92" s="27" t="s">
        <v>32731</v>
      </c>
      <c r="B92" s="27">
        <v>1339.0</v>
      </c>
      <c r="C92" s="35">
        <v>0.0836875</v>
      </c>
    </row>
    <row r="93">
      <c r="A93" s="27" t="s">
        <v>7390</v>
      </c>
      <c r="B93" s="27">
        <v>1239.0</v>
      </c>
      <c r="C93" s="35">
        <v>0.0774375</v>
      </c>
    </row>
    <row r="94">
      <c r="A94" s="27" t="s">
        <v>21980</v>
      </c>
      <c r="B94" s="27">
        <v>1094.0</v>
      </c>
      <c r="C94" s="35">
        <v>0.068375</v>
      </c>
    </row>
    <row r="95">
      <c r="A95" s="27" t="s">
        <v>32734</v>
      </c>
      <c r="B95" s="27">
        <v>1054.0</v>
      </c>
      <c r="C95" s="35">
        <v>0.065875</v>
      </c>
    </row>
    <row r="96">
      <c r="A96" s="27" t="s">
        <v>29384</v>
      </c>
      <c r="B96" s="27">
        <v>1054.0</v>
      </c>
      <c r="C96" s="35">
        <v>0.065875</v>
      </c>
    </row>
    <row r="97">
      <c r="A97" s="27" t="s">
        <v>32735</v>
      </c>
      <c r="B97" s="27">
        <v>981.0</v>
      </c>
      <c r="C97" s="35">
        <v>0.0613125</v>
      </c>
    </row>
    <row r="98">
      <c r="A98" s="27" t="s">
        <v>476</v>
      </c>
      <c r="B98" s="27">
        <v>821.0</v>
      </c>
      <c r="C98" s="35">
        <v>0.0513125</v>
      </c>
    </row>
    <row r="99">
      <c r="A99" s="27" t="s">
        <v>32733</v>
      </c>
      <c r="B99" s="27">
        <v>752.0</v>
      </c>
      <c r="C99" s="35">
        <v>0.047</v>
      </c>
    </row>
    <row r="100">
      <c r="A100" s="27" t="s">
        <v>32736</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32740</v>
      </c>
      <c r="B105" s="27">
        <v>385.0</v>
      </c>
      <c r="C105" s="35">
        <v>0.0240625</v>
      </c>
    </row>
    <row r="106">
      <c r="A106" s="27" t="s">
        <v>1455</v>
      </c>
      <c r="B106" s="27">
        <v>373.0</v>
      </c>
      <c r="C106" s="35">
        <v>0.0233125</v>
      </c>
    </row>
    <row r="107">
      <c r="A107" s="27" t="s">
        <v>32729</v>
      </c>
      <c r="B107" s="27">
        <v>295.0</v>
      </c>
      <c r="C107" s="35">
        <v>0.0184375</v>
      </c>
    </row>
    <row r="108">
      <c r="A108" s="27" t="s">
        <v>32728</v>
      </c>
      <c r="B108" s="27">
        <v>250.0</v>
      </c>
      <c r="C108" s="35">
        <v>0.015625</v>
      </c>
    </row>
    <row r="109">
      <c r="A109" s="27" t="s">
        <v>32730</v>
      </c>
      <c r="B109" s="27">
        <v>228.0</v>
      </c>
      <c r="C109" s="35">
        <v>0.01425</v>
      </c>
    </row>
    <row r="110">
      <c r="A110" s="27" t="s">
        <v>32732</v>
      </c>
      <c r="B110" s="27">
        <v>191.0</v>
      </c>
      <c r="C110" s="35">
        <v>0.0119375</v>
      </c>
    </row>
    <row r="111">
      <c r="A111" s="27" t="s">
        <v>32739</v>
      </c>
      <c r="B111" s="27">
        <v>189.0</v>
      </c>
      <c r="C111" s="35">
        <v>0.0118125</v>
      </c>
    </row>
    <row r="112">
      <c r="A112" s="27" t="s">
        <v>32738</v>
      </c>
      <c r="B112" s="27">
        <v>181.0</v>
      </c>
      <c r="C112" s="35">
        <v>0.0113125</v>
      </c>
    </row>
    <row r="113">
      <c r="A113" s="27" t="s">
        <v>32727</v>
      </c>
      <c r="B113" s="27">
        <v>157.0</v>
      </c>
      <c r="C113" s="35">
        <v>0.0098125</v>
      </c>
    </row>
    <row r="114">
      <c r="A114" s="27" t="s">
        <v>32737</v>
      </c>
      <c r="B114" s="27">
        <v>114.0</v>
      </c>
      <c r="C114" s="35">
        <v>0.007125</v>
      </c>
    </row>
    <row r="115">
      <c r="A115" s="27" t="s">
        <v>32741</v>
      </c>
      <c r="B115" s="27">
        <v>89.0</v>
      </c>
      <c r="C115" s="35">
        <v>0.0055625</v>
      </c>
    </row>
    <row r="117">
      <c r="A117" s="28" t="s">
        <v>32742</v>
      </c>
      <c r="B117" s="28" t="s">
        <v>32690</v>
      </c>
      <c r="C117" s="28" t="s">
        <v>32695</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32743</v>
      </c>
      <c r="B131" s="28" t="s">
        <v>32744</v>
      </c>
      <c r="C131" s="28" t="s">
        <v>32695</v>
      </c>
    </row>
    <row r="132">
      <c r="A132" s="28">
        <v>3500.0</v>
      </c>
      <c r="B132" s="27">
        <f>A132-COUNTA(Dictionary!A:A)-1</f>
        <v>-3090</v>
      </c>
      <c r="C132" s="30">
        <f>(COUNTA(Dictionary!A:A)-1)/A132</f>
        <v>1.882285714</v>
      </c>
    </row>
    <row r="133">
      <c r="A133" s="28">
        <v>4000.0</v>
      </c>
      <c r="B133" s="27">
        <f>A133-COUNTA(Dictionary!A:A)-1</f>
        <v>-2590</v>
      </c>
      <c r="C133" s="30">
        <f>(COUNTA(Dictionary!A:A)-1)/A133</f>
        <v>1.647</v>
      </c>
    </row>
    <row r="134">
      <c r="A134" s="28">
        <v>5000.0</v>
      </c>
      <c r="B134" s="27">
        <f>A134-COUNTA(Dictionary!A:A)-1</f>
        <v>-1590</v>
      </c>
      <c r="C134" s="30">
        <f>(COUNTA(Dictionary!A:A)-1)/A134</f>
        <v>1.3176</v>
      </c>
    </row>
    <row r="135">
      <c r="A135" s="28">
        <v>10000.0</v>
      </c>
      <c r="B135" s="27">
        <f>A135-COUNTA(Dictionary!A:A)-1</f>
        <v>3410</v>
      </c>
      <c r="C135" s="30">
        <f>(COUNTA(Dictionary!A:A)-1)/A135</f>
        <v>0.6588</v>
      </c>
    </row>
    <row r="137">
      <c r="A137" s="46" t="s">
        <v>59</v>
      </c>
      <c r="B137" s="46" t="s">
        <v>32690</v>
      </c>
      <c r="C137" s="28" t="s">
        <v>32745</v>
      </c>
      <c r="D137" s="33" t="s">
        <v>32746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32747</v>
      </c>
    </row>
    <row r="173">
      <c r="A173" s="28" t="s">
        <v>32690</v>
      </c>
      <c r="B173" s="28" t="s">
        <v>32748</v>
      </c>
    </row>
    <row r="174">
      <c r="A174" s="28" t="s">
        <v>17287</v>
      </c>
      <c r="B174" s="28">
        <f t="shared" ref="B174:B176" si="2">COUNTIF(#REF!, A174)</f>
        <v>0</v>
      </c>
    </row>
    <row r="175">
      <c r="A175" s="28" t="s">
        <v>25004</v>
      </c>
      <c r="B175" s="28">
        <f t="shared" si="2"/>
        <v>0</v>
      </c>
    </row>
    <row r="176">
      <c r="A176" s="28" t="s">
        <v>11108</v>
      </c>
      <c r="B176" s="28">
        <f t="shared" si="2"/>
        <v>0</v>
      </c>
    </row>
    <row r="177">
      <c r="A177" s="28" t="s">
        <v>32749</v>
      </c>
      <c r="B177" s="28">
        <f>A2-B174-B175-B176</f>
        <v>6588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