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50AE21AC_BA34_4433_9A0E_46FECA4BECE9_.wvu.FilterData">Dictionary!$A$1:$AF$6401</definedName>
    <definedName hidden="1" localSheetId="0" name="Z_11339F7A_6404_48EE_990A_7E2B99394D6D_.wvu.FilterData">Dictionary!$A$1:$U$5398</definedName>
    <definedName hidden="1" localSheetId="0" name="Z_245AF275_6873_4947_B463_70EC8116E819_.wvu.FilterData">Dictionary!$A$1:$U$6451</definedName>
    <definedName hidden="1" localSheetId="0" name="Z_00371194_E849_4F6A_954A_CD57F559675D_.wvu.FilterData">Dictionary!$A$1:$U$6401</definedName>
    <definedName hidden="1" localSheetId="0" name="Z_488A3B0A_6D52_4ABA_ADEB_4968FD62640E_.wvu.FilterData">Dictionary!$A$1:$U$5116</definedName>
    <definedName hidden="1" localSheetId="0" name="Z_19A6EB5C_CDAB_4D28_AED2_910E8ABD35B1_.wvu.FilterData">Dictionary!$A$1:$AF$6451</definedName>
  </definedNames>
  <calcPr/>
  <customWorkbookViews>
    <customWorkbookView activeSheetId="0" maximized="1" windowHeight="0" windowWidth="0" guid="{488A3B0A-6D52-4ABA-ADEB-4968FD62640E}" name="Genolexi"/>
    <customWorkbookView activeSheetId="0" maximized="1" windowHeight="0" windowWidth="0" guid="{00371194-E849-4F6A-954A-CD57F559675D}" name="Entries with blank etymology"/>
    <customWorkbookView activeSheetId="0" maximized="1" windowHeight="0" windowWidth="0" guid="{19A6EB5C-CDAB-4D28-AED2-910E8ABD35B1}" name="root verbs"/>
    <customWorkbookView activeSheetId="0" maximized="1" windowHeight="0" windowWidth="0" guid="{50AE21AC-BA34-4433-9A0E-46FECA4BECE9}" name="Entries with TransNote"/>
    <customWorkbookView activeSheetId="0" maximized="1" windowHeight="0" windowWidth="0" guid="{245AF275-6873-4947-B463-70EC8116E819}" name="Entries with blank WordClass"/>
    <customWorkbookView activeSheetId="0" maximized="1" windowHeight="0" windowWidth="0" guid="{11339F7A-6404-48EE-990A-7E2B99394D6D}" name="Fikso"/>
  </customWorkbookViews>
</workbook>
</file>

<file path=xl/sharedStrings.xml><?xml version="1.0" encoding="utf-8"?>
<sst xmlns="http://schemas.openxmlformats.org/spreadsheetml/2006/main" count="49626" uniqueCount="32892">
  <si>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</si>
  <si>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</si>
  <si>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</si>
  <si>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</si>
  <si>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</si>
  <si>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</si>
  <si>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</si>
  <si>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</si>
  <si>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</si>
  <si>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</si>
  <si>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</si>
  <si>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</si>
  <si>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</si>
  <si>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</si>
  <si>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</si>
  <si>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</si>
  <si>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</si>
  <si>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</si>
  <si>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</si>
  <si>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</si>
  <si>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</si>
  <si>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</si>
  <si>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</si>
  <si>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</si>
  <si>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</si>
  <si>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</si>
  <si>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</si>
  <si>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</si>
  <si>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</si>
  <si>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</si>
  <si>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</si>
  <si>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</si>
  <si>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</si>
  <si>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</si>
  <si>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</si>
  <si>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</si>
  <si>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</si>
  <si>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</si>
  <si>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</si>
  <si>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</si>
  <si>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</si>
  <si>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</si>
  <si>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</si>
  <si>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</si>
  <si>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</si>
  <si>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</si>
  <si>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</si>
  <si>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</si>
  <si>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</si>
  <si>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</si>
  <si>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</si>
  <si>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</si>
  <si>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</si>
  <si>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</si>
  <si>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</si>
  <si>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</si>
  <si>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</si>
  <si>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</si>
  <si>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</si>
  <si>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</si>
  <si>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</si>
  <si>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</si>
  <si>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</si>
  <si>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</si>
  <si>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</si>
  <si>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</si>
  <si>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</si>
  <si>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</si>
  <si>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</si>
  <si>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</si>
  <si>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</si>
  <si>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</si>
  <si>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</si>
  <si>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</si>
  <si>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</si>
  <si>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</si>
  <si>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</si>
  <si>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</si>
  <si>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</si>
  <si>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</si>
  <si>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</si>
  <si>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</si>
  <si>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</si>
  <si>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</si>
  <si>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</si>
  <si>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</si>
  <si>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</si>
  <si>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</si>
  <si>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</si>
  <si>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</si>
  <si>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</si>
  <si>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</si>
  <si>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</si>
  <si>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</si>
  <si>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</si>
  <si>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</si>
  <si>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</si>
  <si>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</si>
  <si>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</si>
  <si>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</si>
  <si>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</si>
  <si>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</si>
  <si>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</si>
  <si>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</si>
  <si>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</si>
  <si>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</si>
  <si>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</si>
  <si>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</si>
  <si>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</si>
  <si>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</si>
  <si>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</si>
  <si>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</si>
  <si>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</si>
  <si>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</si>
  <si>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</si>
  <si>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</si>
  <si>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</si>
  <si>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</si>
  <si>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</si>
  <si>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</si>
  <si>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</si>
  <si>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</si>
  <si>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</si>
  <si>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</si>
  <si>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</si>
  <si>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</si>
  <si>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</si>
  <si>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</si>
  <si>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</si>
  <si>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</si>
  <si>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</si>
  <si>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</si>
  <si>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</si>
  <si>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</si>
  <si>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</si>
  <si>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</si>
  <si>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</si>
  <si>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</si>
  <si>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</si>
  <si>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</si>
  <si>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</si>
  <si>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</si>
  <si>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</si>
  <si>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</si>
  <si>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</si>
  <si>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</si>
  <si>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</si>
  <si>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</si>
  <si>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</si>
  <si>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</si>
  <si>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</si>
  <si>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</si>
  <si>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</si>
  <si>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</si>
  <si>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</si>
  <si>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</si>
  <si>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</si>
  <si>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</si>
  <si>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</si>
  <si>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</si>
  <si>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</si>
  <si>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</si>
  <si>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</si>
  <si>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</si>
  <si>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</si>
  <si>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</si>
  <si>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</si>
  <si>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</si>
  <si>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</si>
  <si>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</si>
  <si>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</si>
  <si>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</si>
  <si>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</si>
  <si>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</si>
  <si>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</si>
  <si>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</si>
  <si>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</si>
  <si>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</si>
  <si>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</si>
  <si>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</si>
  <si>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</si>
  <si>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</si>
  <si>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</si>
  <si>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</si>
  <si>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</si>
  <si>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</si>
  <si>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</si>
  <si>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</si>
  <si>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</si>
  <si>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</si>
  <si>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</si>
  <si>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</si>
  <si>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</si>
  <si>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</si>
  <si>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</si>
  <si>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</si>
  <si>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</si>
  <si>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</si>
  <si>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</si>
  <si>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</si>
  <si>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</si>
  <si>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</si>
  <si>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</si>
  <si>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</si>
  <si>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</si>
  <si>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</si>
  <si>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</si>
  <si>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</si>
  <si>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</si>
  <si>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</si>
  <si>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</si>
  <si>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</si>
  <si>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</si>
  <si>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</si>
  <si>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</si>
  <si>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</si>
  <si>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</si>
  <si>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</si>
  <si>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</si>
  <si>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</si>
  <si>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</si>
  <si>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</si>
  <si>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</si>
  <si>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</si>
  <si>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</si>
  <si>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</si>
  <si>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</si>
  <si>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</si>
  <si>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</si>
  <si>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</si>
  <si>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</si>
  <si>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</si>
  <si>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</si>
  <si>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</si>
  <si>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</si>
  <si>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</si>
  <si>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</si>
  <si>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</si>
  <si>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</si>
  <si>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</si>
  <si>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</si>
  <si>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</si>
  <si>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</si>
  <si>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</si>
  <si>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</si>
  <si>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</si>
  <si>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</si>
  <si>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</si>
  <si>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</si>
  <si>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</si>
  <si>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</si>
  <si>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</si>
  <si>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</si>
  <si>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</si>
  <si>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</si>
  <si>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</si>
  <si>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</si>
  <si>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</si>
  <si>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</si>
  <si>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</si>
  <si>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</si>
  <si>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</si>
  <si>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</si>
  <si>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</si>
  <si>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</si>
  <si>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</si>
  <si>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</si>
  <si>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</si>
  <si>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</si>
  <si>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</si>
  <si>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</si>
  <si>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</si>
  <si>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</si>
  <si>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</si>
  <si>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</si>
  <si>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</si>
  <si>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</si>
  <si>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</si>
  <si>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</si>
  <si>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</si>
  <si>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</si>
  <si>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</si>
  <si>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</si>
  <si>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</si>
  <si>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</si>
  <si>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</si>
  <si>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</si>
  <si>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</si>
  <si>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</si>
  <si>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</si>
  <si>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</si>
  <si>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</si>
  <si>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</si>
  <si>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</si>
  <si>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</si>
  <si>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</si>
  <si>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</si>
  <si>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</si>
  <si>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</si>
  <si>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</si>
  <si>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</si>
  <si>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</si>
  <si>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</si>
  <si>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</si>
  <si>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</si>
  <si>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</si>
  <si>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</si>
  <si>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</si>
  <si>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</si>
  <si>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</si>
  <si>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</si>
  <si>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</si>
  <si>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</si>
  <si>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</si>
  <si>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</si>
  <si>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</si>
  <si>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</si>
  <si>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</si>
  <si>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</si>
  <si>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</si>
  <si>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</si>
  <si>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</si>
  <si>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</si>
  <si>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</si>
  <si>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</si>
  <si>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</si>
  <si>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</si>
  <si>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</si>
  <si>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</si>
  <si>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</si>
  <si>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</si>
  <si>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</si>
  <si>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</si>
  <si>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</si>
  <si>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</si>
  <si>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</si>
  <si>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</si>
  <si>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</si>
  <si>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</si>
  <si>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</si>
  <si>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</si>
  <si>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</si>
  <si>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</si>
  <si>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</si>
  <si>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</si>
  <si>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</si>
  <si>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</si>
  <si>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</si>
  <si>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</si>
  <si>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</si>
  <si>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</si>
  <si>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</si>
  <si>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</si>
  <si>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</si>
  <si>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</si>
  <si>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</si>
  <si>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</si>
  <si>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</si>
  <si>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</si>
  <si>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</si>
  <si>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</si>
  <si>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</si>
  <si>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</si>
  <si>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</si>
  <si>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</si>
  <si>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</si>
  <si>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</si>
  <si>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</si>
  <si>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</si>
  <si>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</si>
  <si>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</si>
  <si>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</si>
  <si>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</si>
  <si>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</si>
  <si>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</si>
  <si>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</si>
  <si>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</si>
  <si>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</si>
  <si>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</si>
  <si>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</si>
  <si>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</si>
  <si>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</si>
  <si>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</si>
  <si>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</si>
  <si>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</si>
  <si>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</si>
  <si>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</si>
  <si>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</si>
  <si>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</si>
  <si>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</si>
  <si>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</si>
  <si>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</si>
  <si>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</si>
  <si>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</si>
  <si>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</si>
  <si>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</si>
  <si>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</si>
  <si>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</si>
  <si>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</si>
  <si>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</si>
  <si>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</si>
  <si>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</si>
  <si>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</si>
  <si>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</si>
  <si>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</si>
  <si>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</si>
  <si>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</si>
  <si>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</si>
  <si>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</si>
  <si>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</si>
  <si>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</si>
  <si>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</si>
  <si>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</si>
  <si>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</si>
  <si>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</si>
  <si>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</si>
  <si>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</si>
  <si>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</si>
  <si>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</si>
  <si>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</si>
  <si>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</si>
  <si>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</si>
  <si>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</si>
  <si>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</si>
  <si>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</si>
  <si>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</si>
  <si>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</si>
  <si>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</si>
  <si>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</si>
  <si>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</si>
  <si>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</si>
  <si>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</si>
  <si>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</si>
  <si>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</si>
  <si>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</si>
  <si>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</si>
  <si>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</si>
  <si>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</si>
  <si>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</si>
  <si>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</si>
  <si>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</si>
  <si>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</si>
  <si>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</si>
  <si>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</si>
  <si>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</si>
  <si>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</si>
  <si>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</si>
  <si>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</si>
  <si>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</si>
  <si>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</si>
  <si>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</si>
  <si>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</si>
  <si>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</si>
  <si>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</si>
  <si>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</si>
  <si>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</si>
  <si>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</si>
  <si>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</si>
  <si>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</si>
  <si>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</si>
  <si>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</si>
  <si>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</si>
  <si>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</si>
  <si>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</si>
  <si>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</si>
  <si>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</si>
  <si>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</si>
  <si>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</si>
  <si>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</si>
  <si>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</si>
  <si>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</si>
  <si>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</si>
  <si>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</si>
  <si>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</si>
  <si>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</si>
  <si>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</si>
  <si>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</si>
  <si>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</si>
  <si>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</si>
  <si>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</si>
  <si>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</si>
  <si>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</si>
  <si>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</si>
  <si>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</si>
  <si>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</si>
  <si>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</si>
  <si>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</si>
  <si>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</si>
  <si>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</si>
  <si>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</si>
  <si>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</si>
  <si>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</si>
  <si>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</si>
  <si>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</si>
  <si>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</si>
  <si>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</si>
  <si>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</si>
  <si>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</si>
  <si>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</si>
  <si>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</si>
  <si>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</si>
  <si>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</si>
  <si>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</si>
  <si>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</si>
  <si>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</si>
  <si>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</si>
  <si>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</si>
  <si>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</si>
  <si>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</si>
  <si>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</si>
  <si>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</si>
  <si>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</si>
  <si>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</si>
  <si>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</si>
  <si>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</si>
  <si>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</si>
  <si>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</si>
  <si>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</si>
  <si>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</si>
  <si>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</si>
  <si>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</si>
  <si>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</si>
  <si>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</si>
  <si>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</si>
  <si>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</si>
  <si>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</si>
  <si>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</si>
  <si>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</si>
  <si>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</si>
  <si>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</si>
  <si>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</si>
  <si>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</si>
  <si>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</si>
  <si>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</si>
  <si>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</si>
  <si>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</si>
  <si>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</si>
  <si>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</si>
  <si>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</si>
  <si>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</si>
  <si>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</si>
  <si>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</si>
  <si>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</si>
  <si>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</si>
  <si>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</si>
  <si>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</si>
  <si>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</si>
  <si>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</si>
  <si>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</si>
  <si>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</si>
  <si>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</si>
  <si>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</si>
  <si>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</si>
  <si>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</si>
  <si>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</si>
  <si>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</si>
  <si>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</si>
  <si>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</si>
  <si>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</si>
  <si>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</si>
  <si>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</si>
  <si>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</si>
  <si>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</si>
  <si>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</si>
  <si>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</si>
  <si>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</si>
  <si>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</si>
  <si>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</si>
  <si>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</si>
  <si>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</si>
  <si>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</si>
  <si>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</si>
  <si>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</si>
  <si>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</si>
  <si>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</si>
  <si>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</si>
  <si>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</si>
  <si>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</si>
  <si>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</si>
  <si>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</si>
  <si>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</si>
  <si>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</si>
  <si>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</si>
  <si>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</si>
  <si>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</si>
  <si>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</si>
  <si>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</si>
  <si>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</si>
  <si>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</si>
  <si>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</si>
  <si>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</si>
  <si>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</si>
  <si>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</si>
  <si>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</si>
  <si>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</si>
  <si>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</si>
  <si>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</si>
  <si>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</si>
  <si>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</si>
  <si>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</si>
  <si>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</si>
  <si>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</si>
  <si>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</si>
  <si>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</si>
  <si>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</si>
  <si>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</si>
  <si>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</si>
  <si>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</si>
  <si>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</si>
  <si>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</si>
  <si>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</si>
  <si>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</si>
  <si>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</si>
  <si>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</si>
  <si>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</si>
  <si>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</si>
  <si>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</si>
  <si>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</si>
  <si>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</si>
  <si>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</si>
  <si>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</si>
  <si>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</si>
  <si>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</si>
  <si>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</si>
  <si>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</si>
  <si>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</si>
  <si>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</si>
  <si>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</si>
  <si>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</si>
  <si>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</si>
  <si>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</si>
  <si>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</si>
  <si>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</si>
  <si>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</si>
  <si>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</si>
  <si>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</si>
  <si>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</si>
  <si>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</si>
  <si>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</si>
  <si>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</si>
  <si>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</si>
  <si>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</si>
  <si>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</si>
  <si>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</si>
  <si>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</si>
  <si>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</si>
  <si>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</si>
  <si>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</si>
  <si>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</si>
  <si>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</si>
  <si>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</si>
  <si>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</si>
  <si>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</si>
  <si>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</si>
  <si>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</si>
  <si>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</si>
  <si>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</si>
  <si>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</si>
  <si>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</si>
  <si>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</si>
  <si>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</si>
  <si>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</si>
  <si>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</si>
  <si>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</si>
  <si>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</si>
  <si>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</si>
  <si>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</si>
  <si>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</si>
  <si>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</si>
  <si>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</si>
  <si>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</si>
  <si>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</si>
  <si>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</si>
  <si>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</si>
  <si>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</si>
  <si>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</si>
  <si>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</si>
  <si>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</si>
  <si>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</si>
  <si>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</si>
  <si>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</si>
  <si>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</si>
  <si>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</si>
  <si>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</si>
  <si>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</si>
  <si>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</si>
  <si>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</si>
  <si>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</si>
  <si>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</si>
  <si>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</si>
  <si>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</si>
  <si>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</si>
  <si>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</si>
  <si>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</si>
  <si>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</si>
  <si>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</si>
  <si>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</si>
  <si>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</si>
  <si>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</si>
  <si>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</si>
  <si>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</si>
  <si>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</si>
  <si>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</si>
  <si>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</si>
  <si>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</si>
  <si>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</si>
  <si>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</si>
  <si>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</si>
  <si>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</si>
  <si>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</si>
  <si>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</si>
  <si>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</si>
  <si>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</si>
  <si>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</si>
  <si>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</si>
  <si>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</si>
  <si>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</si>
  <si>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</si>
  <si>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</si>
  <si>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</si>
  <si>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</si>
  <si>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</si>
  <si>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</si>
  <si>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</si>
  <si>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</si>
  <si>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</si>
  <si>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</si>
  <si>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</si>
  <si>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</si>
  <si>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</si>
  <si>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</si>
  <si>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</si>
  <si>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</si>
  <si>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</si>
  <si>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</si>
  <si>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</si>
  <si>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</si>
  <si>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</si>
  <si>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</si>
  <si>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</si>
  <si>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</si>
  <si>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</si>
  <si>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</si>
  <si>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</si>
  <si>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</si>
  <si>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</si>
  <si>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</si>
  <si>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</si>
  <si>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</si>
  <si>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</si>
  <si>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</si>
  <si>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</si>
  <si>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</si>
  <si>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</si>
  <si>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</si>
  <si>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</si>
  <si>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</si>
  <si>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</si>
  <si>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</si>
  <si>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</si>
  <si>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</si>
  <si>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</si>
  <si>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</si>
  <si>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</si>
  <si>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</si>
  <si>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</si>
  <si>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</si>
  <si>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</si>
  <si>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</si>
  <si>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</si>
  <si>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</si>
  <si>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</si>
  <si>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</si>
  <si>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</si>
  <si>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</si>
  <si>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</si>
  <si>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</si>
  <si>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</si>
  <si>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</si>
  <si>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</si>
  <si>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</si>
  <si>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</si>
  <si>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</si>
  <si>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</si>
  <si>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</si>
  <si>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</si>
  <si>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</si>
  <si>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</si>
  <si>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</si>
  <si>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</si>
  <si>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</si>
  <si>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</si>
  <si>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</si>
  <si>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</si>
  <si>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</si>
  <si>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</si>
  <si>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</si>
  <si>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</si>
  <si>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</si>
  <si>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</si>
  <si>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</si>
  <si>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</si>
  <si>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</si>
  <si>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</si>
  <si>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</si>
  <si>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</si>
  <si>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</si>
  <si>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</si>
  <si>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</si>
  <si>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</si>
  <si>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</si>
  <si>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</si>
  <si>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</si>
  <si>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</si>
  <si>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</si>
  <si>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</si>
  <si>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</si>
  <si>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</si>
  <si>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</si>
  <si>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</si>
  <si>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</si>
  <si>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</si>
  <si>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</si>
  <si>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</si>
  <si>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</si>
  <si>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</si>
  <si>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</si>
  <si>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</si>
  <si>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</si>
  <si>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</si>
  <si>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</si>
  <si>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</si>
  <si>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</si>
  <si>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</si>
  <si>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</si>
  <si>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</si>
  <si>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</si>
  <si>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</si>
  <si>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</si>
  <si>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</si>
  <si>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</si>
  <si>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</si>
  <si>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</si>
  <si>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</si>
  <si>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</si>
  <si>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</si>
  <si>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</si>
  <si>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</si>
  <si>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</si>
  <si>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</si>
  <si>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</si>
  <si>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</si>
  <si>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</si>
  <si>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</si>
  <si>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</si>
  <si>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</si>
  <si>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</si>
  <si>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</si>
  <si>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</si>
  <si>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</si>
  <si>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</si>
  <si>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</si>
  <si>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</si>
  <si>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</si>
  <si>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</si>
  <si>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</si>
  <si>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</si>
  <si>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</si>
  <si>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</si>
  <si>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</si>
  <si>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</si>
  <si>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</si>
  <si>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</si>
  <si>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</si>
  <si>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</si>
  <si>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</si>
  <si>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</si>
  <si>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</si>
  <si>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</si>
  <si>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</si>
  <si>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</si>
  <si>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</si>
  <si>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</si>
  <si>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</si>
  <si>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</si>
  <si>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</si>
  <si>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</si>
  <si>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</si>
  <si>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</si>
  <si>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</si>
  <si>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</si>
  <si>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</si>
  <si>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</si>
  <si>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</si>
  <si>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</si>
  <si>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</si>
  <si>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</si>
  <si>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</si>
  <si>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</si>
  <si>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</si>
  <si>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</si>
  <si>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</si>
  <si>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</si>
  <si>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</si>
  <si>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</si>
  <si>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</si>
  <si>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</si>
  <si>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</si>
  <si>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</si>
  <si>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</si>
  <si>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</si>
  <si>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</si>
  <si>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</si>
  <si>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</si>
  <si>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</si>
  <si>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</si>
  <si>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</si>
  <si>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</si>
  <si>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</si>
  <si>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</si>
  <si>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</si>
  <si>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</si>
  <si>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</si>
  <si>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</si>
  <si>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</si>
  <si>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</si>
  <si>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</si>
  <si>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</si>
  <si>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</si>
  <si>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</si>
  <si>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</si>
  <si>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</si>
  <si>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</si>
  <si>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</si>
  <si>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</si>
  <si>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</si>
  <si>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</si>
  <si>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</si>
  <si>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</si>
  <si>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</si>
  <si>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</si>
  <si>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</si>
  <si>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</si>
  <si>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</si>
  <si>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</si>
  <si>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</si>
  <si>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</si>
  <si>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</si>
  <si>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</si>
  <si>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</si>
  <si>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</si>
  <si>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</si>
  <si>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</si>
  <si>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</si>
  <si>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</si>
  <si>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</si>
  <si>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</si>
  <si>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</si>
  <si>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</si>
  <si>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</si>
  <si>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</si>
  <si>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</si>
  <si>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</si>
  <si>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</si>
  <si>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</si>
  <si>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</si>
  <si>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</si>
  <si>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</si>
  <si>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</si>
  <si>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</si>
  <si>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</si>
  <si>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</si>
  <si>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</si>
  <si>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</si>
  <si>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</si>
  <si>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</si>
  <si>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</si>
  <si>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</si>
  <si>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</si>
  <si>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</si>
  <si>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</si>
  <si>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</si>
  <si>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</si>
  <si>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</si>
  <si>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</si>
  <si>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</si>
  <si>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</si>
  <si>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</si>
  <si>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</si>
  <si>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</si>
  <si>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</si>
  <si>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</si>
  <si>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</si>
  <si>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</si>
  <si>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</si>
  <si>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</si>
  <si>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</si>
  <si>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</si>
  <si>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</si>
  <si>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</si>
  <si>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</si>
  <si>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</si>
  <si>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</si>
  <si>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</si>
  <si>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</si>
  <si>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</si>
  <si>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</si>
  <si>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</si>
  <si>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</si>
  <si>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</si>
  <si>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</si>
  <si>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</si>
  <si>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</si>
  <si>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</si>
  <si>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</si>
  <si>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</si>
  <si>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</si>
  <si>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</si>
  <si>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</si>
  <si>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</si>
  <si>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</si>
  <si>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</si>
  <si>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</si>
  <si>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</si>
  <si>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</si>
  <si>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</si>
  <si>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</si>
  <si>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</si>
  <si>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</si>
  <si>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</si>
  <si>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</si>
  <si>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</si>
  <si>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</si>
  <si>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</si>
  <si>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</si>
  <si>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</si>
  <si>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</si>
  <si>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</si>
  <si>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</si>
  <si>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</si>
  <si>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</si>
  <si>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</si>
  <si>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</si>
  <si>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</si>
  <si>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</si>
  <si>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</si>
  <si>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</si>
  <si>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</si>
  <si>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</si>
  <si>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</si>
  <si>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</si>
  <si>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</si>
  <si>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</si>
  <si>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</si>
  <si>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</si>
  <si>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</si>
  <si>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</si>
  <si>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</si>
  <si>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</si>
  <si>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</si>
  <si>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</si>
  <si>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</si>
  <si>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</si>
  <si>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</si>
  <si>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</si>
  <si>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</si>
  <si>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</si>
  <si>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</si>
  <si>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</si>
  <si>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</si>
  <si>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</si>
  <si>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</si>
  <si>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</si>
  <si>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</si>
  <si>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</si>
  <si>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</si>
  <si>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</si>
  <si>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</si>
  <si>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</si>
  <si>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</si>
  <si>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</si>
  <si>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</si>
  <si>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</si>
  <si>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</si>
  <si>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</si>
  <si>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</si>
  <si>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</si>
  <si>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</si>
  <si>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</si>
  <si>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</si>
  <si>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</si>
  <si>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</si>
  <si>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</si>
  <si>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</si>
  <si>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</si>
  <si>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</si>
  <si>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</si>
  <si>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</si>
  <si>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</si>
  <si>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</si>
  <si>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</si>
  <si>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</si>
  <si>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</si>
  <si>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</si>
  <si>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</si>
  <si>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</si>
  <si>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</si>
  <si>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</si>
  <si>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</si>
  <si>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</si>
  <si>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</si>
  <si>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</si>
  <si>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</si>
  <si>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</si>
  <si>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</si>
  <si>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</si>
  <si>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</si>
  <si>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</si>
  <si>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</si>
  <si>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</si>
  <si>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</si>
  <si>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</si>
  <si>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</si>
  <si>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</si>
  <si>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</si>
  <si>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</si>
  <si>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</si>
  <si>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</si>
  <si>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</si>
  <si>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</si>
  <si>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</si>
  <si>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</si>
  <si>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</si>
  <si>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</si>
  <si>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</si>
  <si>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</si>
  <si>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</si>
  <si>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</si>
  <si>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</si>
  <si>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</si>
  <si>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</si>
  <si>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</si>
  <si>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</si>
  <si>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</si>
  <si>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</si>
  <si>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</si>
  <si>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</si>
  <si>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</si>
  <si>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</si>
  <si>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</si>
  <si>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</si>
  <si>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</si>
  <si>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</si>
  <si>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</si>
  <si>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</si>
  <si>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</si>
  <si>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</si>
  <si>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</si>
  <si>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</si>
  <si>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</si>
  <si>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</si>
  <si>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</si>
  <si>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</si>
  <si>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</si>
  <si>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</si>
  <si>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</si>
  <si>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</si>
  <si>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</si>
  <si>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</si>
  <si>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</si>
  <si>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</si>
  <si>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</si>
  <si>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</si>
  <si>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</si>
  <si>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</si>
  <si>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</si>
  <si>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</si>
  <si>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</si>
  <si>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</si>
  <si>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</si>
  <si>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</si>
  <si>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</si>
  <si>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</si>
  <si>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</si>
  <si>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</si>
  <si>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</si>
  <si>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</si>
  <si>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</si>
  <si>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</si>
  <si>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</si>
  <si>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</si>
  <si>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</si>
  <si>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</si>
  <si>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</si>
  <si>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</si>
  <si>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</si>
  <si>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</si>
  <si>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</si>
  <si>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</si>
  <si>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</si>
  <si>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</si>
  <si>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</si>
  <si>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</si>
  <si>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</si>
  <si>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</si>
  <si>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</si>
  <si>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</si>
  <si>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</si>
  <si>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</si>
  <si>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</si>
  <si>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</si>
  <si>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</si>
  <si>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</si>
  <si>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</si>
  <si>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</si>
  <si>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</si>
  <si>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</si>
  <si>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</si>
  <si>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</si>
  <si>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</si>
  <si>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</si>
  <si>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</si>
  <si>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</si>
  <si>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</si>
  <si>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</si>
  <si>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</si>
  <si>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</si>
  <si>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</si>
  <si>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</si>
  <si>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</si>
  <si>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</si>
  <si>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</si>
  <si>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</si>
  <si>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</si>
  <si>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</si>
  <si>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</si>
  <si>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</si>
  <si>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</si>
  <si>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</si>
  <si>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</si>
  <si>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</si>
  <si>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</si>
  <si>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</si>
  <si>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</si>
  <si>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</si>
  <si>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</si>
  <si>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</si>
  <si>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</si>
  <si>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</si>
  <si>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</si>
  <si>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</si>
  <si>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</si>
  <si>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</si>
  <si>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</si>
  <si>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</si>
  <si>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</si>
  <si>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</si>
  <si>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</si>
  <si>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</si>
  <si>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</si>
  <si>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</si>
  <si>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</si>
  <si>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</si>
  <si>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</si>
  <si>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</si>
  <si>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</si>
  <si>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</si>
  <si>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</si>
  <si>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</si>
  <si>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</si>
  <si>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</si>
  <si>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</si>
  <si>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</si>
  <si>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</si>
  <si>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</si>
  <si>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</si>
  <si>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</si>
  <si>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</si>
  <si>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</si>
  <si>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</si>
  <si>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</si>
  <si>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</si>
  <si>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</si>
  <si>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</si>
  <si>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</si>
  <si>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</si>
  <si>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</si>
  <si>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</si>
  <si>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</si>
  <si>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</si>
  <si>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</si>
  <si>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</si>
  <si>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</si>
  <si>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</si>
  <si>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</si>
  <si>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</si>
  <si>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</si>
  <si>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</si>
  <si>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</si>
  <si>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</si>
  <si>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</si>
  <si>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</si>
  <si>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</si>
  <si>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</si>
  <si>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</si>
  <si>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</si>
  <si>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</si>
  <si>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</si>
  <si>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</si>
  <si>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</si>
  <si>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</si>
  <si>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</si>
  <si>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</si>
  <si>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</si>
  <si>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</si>
  <si>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</si>
  <si>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</si>
  <si>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</si>
  <si>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</si>
  <si>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</si>
  <si>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</si>
  <si>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</si>
  <si>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</si>
  <si>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</si>
  <si>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</si>
  <si>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</si>
  <si>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</si>
  <si>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</si>
  <si>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</si>
  <si>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</si>
  <si>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</si>
  <si>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</si>
  <si>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</si>
  <si>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</si>
  <si>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</si>
  <si>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</si>
  <si>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</si>
  <si>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</si>
  <si>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</si>
  <si>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</si>
  <si>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</si>
  <si>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</si>
  <si>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</si>
  <si>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</si>
  <si>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</si>
  <si>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</si>
  <si>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</si>
  <si>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</si>
  <si>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</si>
  <si>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</si>
  <si>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</si>
  <si>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</si>
  <si>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</si>
  <si>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</si>
  <si>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</si>
  <si>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</si>
  <si>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</si>
  <si>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</si>
  <si>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</si>
  <si>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</si>
  <si>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</si>
  <si>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</si>
  <si>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</si>
  <si>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</si>
  <si>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</si>
  <si>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</si>
  <si>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</si>
  <si>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</si>
  <si>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</si>
  <si>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</si>
  <si>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</si>
  <si>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</si>
  <si>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</si>
  <si>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</si>
  <si>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</si>
  <si>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</si>
  <si>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</si>
  <si>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</si>
  <si>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</si>
  <si>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</si>
  <si>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</si>
  <si>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</si>
  <si>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</si>
  <si>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</si>
  <si>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</si>
  <si>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</si>
  <si>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</si>
  <si>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</si>
  <si>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</si>
  <si>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</si>
  <si>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</si>
  <si>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</si>
  <si>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</si>
  <si>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</si>
  <si>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</si>
  <si>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</si>
  <si>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</si>
  <si>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</si>
  <si>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</si>
  <si>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</si>
  <si>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</si>
  <si>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</si>
  <si>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</si>
  <si>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</si>
  <si>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</si>
  <si>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</si>
  <si>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</si>
  <si>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</si>
  <si>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</si>
  <si>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</si>
  <si>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</si>
  <si>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</si>
  <si>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</si>
  <si>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</si>
  <si>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</si>
  <si>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</si>
  <si>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</si>
  <si>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</si>
  <si>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</si>
  <si>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</si>
  <si>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</si>
  <si>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</si>
  <si>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</si>
  <si>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</si>
  <si>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</si>
  <si>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</si>
  <si>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</si>
  <si>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</si>
  <si>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</si>
  <si>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</si>
  <si>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</si>
  <si>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</si>
  <si>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</si>
  <si>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</si>
  <si>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</si>
  <si>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</si>
  <si>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</si>
  <si>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</si>
  <si>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</si>
  <si>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</si>
  <si>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</si>
  <si>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</si>
  <si>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</si>
  <si>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</si>
  <si>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</si>
  <si>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</si>
  <si>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</si>
  <si>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</si>
  <si>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</si>
  <si>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</si>
  <si>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</si>
  <si>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</si>
  <si>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</si>
  <si>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</si>
  <si>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</si>
  <si>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</si>
  <si>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</si>
  <si>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</si>
  <si>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</si>
  <si>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</si>
  <si>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</si>
  <si>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</si>
  <si>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</si>
  <si>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</si>
  <si>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</si>
  <si>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</si>
  <si>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</si>
  <si>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</si>
  <si>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</si>
  <si>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</si>
  <si>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</si>
  <si>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</si>
  <si>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</si>
  <si>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</si>
  <si>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</si>
  <si>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</si>
  <si>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</si>
  <si>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</si>
  <si>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</si>
  <si>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</si>
  <si>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</si>
  <si>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</si>
  <si>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</si>
  <si>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</si>
  <si>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</si>
  <si>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</si>
  <si>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</si>
  <si>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</si>
  <si>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</si>
  <si>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</si>
  <si>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</si>
  <si>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</si>
  <si>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</si>
  <si>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</si>
  <si>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</si>
  <si>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</si>
  <si>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</si>
  <si>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</si>
  <si>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</si>
  <si>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</si>
  <si>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</si>
  <si>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</si>
  <si>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</si>
  <si>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</si>
  <si>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</si>
  <si>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</si>
  <si>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</si>
  <si>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</si>
  <si>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</si>
  <si>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</si>
  <si>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</si>
  <si>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</si>
  <si>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</si>
  <si>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</si>
  <si>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</si>
  <si>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</si>
  <si>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</si>
  <si>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</si>
  <si>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</si>
  <si>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</si>
  <si>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</si>
  <si>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</si>
  <si>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</si>
  <si>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</si>
  <si>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</si>
  <si>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</si>
  <si>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</si>
  <si>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</si>
  <si>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</si>
  <si>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</si>
  <si>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</si>
  <si>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</si>
  <si>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</si>
  <si>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</si>
  <si>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</si>
  <si>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</si>
  <si>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</si>
  <si>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</si>
  <si>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</si>
  <si>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</si>
  <si>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</si>
  <si>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</si>
  <si>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</si>
  <si>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</si>
  <si>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</si>
  <si>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</si>
  <si>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</si>
  <si>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</si>
  <si>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</si>
  <si>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</si>
  <si>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</si>
  <si>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</si>
  <si>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</si>
  <si>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</si>
  <si>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</si>
  <si>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</si>
  <si>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</si>
  <si>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</si>
  <si>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</si>
  <si>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</si>
  <si>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</si>
  <si>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</si>
  <si>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</si>
  <si>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</si>
  <si>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</si>
  <si>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</si>
  <si>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</si>
  <si>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</si>
  <si>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</si>
  <si>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</si>
  <si>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</si>
  <si>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</si>
  <si>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</si>
  <si>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</si>
  <si>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</si>
  <si>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</si>
  <si>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</si>
  <si>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</si>
  <si>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</si>
  <si>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</si>
  <si>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</si>
  <si>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</si>
  <si>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</si>
  <si>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</si>
  <si>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</si>
  <si>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</si>
  <si>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</si>
  <si>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</si>
  <si>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</si>
  <si>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</si>
  <si>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</si>
  <si>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</si>
  <si>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</si>
  <si>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</si>
  <si>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</si>
  <si>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</si>
  <si>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</si>
  <si>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</si>
  <si>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</si>
  <si>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</si>
  <si>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</si>
  <si>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</si>
  <si>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</si>
  <si>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</si>
  <si>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</si>
  <si>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</si>
  <si>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</si>
  <si>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</si>
  <si>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</si>
  <si>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</si>
  <si>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</si>
  <si>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</si>
  <si>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</si>
  <si>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</si>
  <si>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</si>
  <si>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</si>
  <si>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</si>
  <si>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</si>
  <si>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</si>
  <si>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</si>
  <si>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</si>
  <si>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</si>
  <si>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</si>
  <si>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</si>
  <si>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</si>
  <si>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</si>
  <si>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</si>
  <si>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</si>
  <si>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</si>
  <si>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</si>
  <si>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</si>
  <si>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</si>
  <si>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</si>
  <si>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</si>
  <si>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</si>
  <si>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</si>
  <si>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</si>
  <si>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</si>
  <si>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</si>
  <si>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</si>
  <si>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</si>
  <si>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</si>
  <si>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</si>
  <si>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</si>
  <si>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</si>
  <si>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</si>
  <si>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</si>
  <si>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</si>
  <si>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</si>
  <si>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</si>
  <si>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</si>
  <si>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</si>
  <si>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</si>
  <si>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</si>
  <si>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</si>
  <si>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</si>
  <si>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</si>
  <si>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</si>
  <si>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</si>
  <si>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</si>
  <si>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</si>
  <si>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</si>
  <si>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</si>
  <si>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</si>
  <si>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</si>
  <si>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</si>
  <si>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</si>
  <si>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</si>
  <si>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</si>
  <si>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</si>
  <si>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</si>
  <si>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</si>
  <si>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</si>
  <si>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</si>
  <si>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</si>
  <si>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</si>
  <si>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</si>
  <si>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</si>
  <si>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</si>
  <si>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</si>
  <si>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</si>
  <si>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</si>
  <si>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</si>
  <si>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</si>
  <si>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</si>
  <si>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</si>
  <si>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</si>
  <si>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</si>
  <si>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</si>
  <si>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</si>
  <si>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</si>
  <si>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</si>
  <si>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</si>
  <si>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</si>
  <si>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</si>
  <si>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</si>
  <si>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</si>
  <si>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</si>
  <si>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</si>
  <si>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</si>
  <si>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</si>
  <si>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</si>
  <si>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</si>
  <si>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</si>
  <si>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</si>
  <si>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</si>
  <si>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</si>
  <si>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</si>
  <si>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</si>
  <si>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</si>
  <si>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</si>
  <si>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</si>
  <si>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</si>
  <si>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</si>
  <si>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</si>
  <si>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</si>
  <si>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</si>
  <si>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</si>
  <si>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</si>
  <si>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</si>
  <si>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</si>
  <si>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</si>
  <si>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</si>
  <si>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</si>
  <si>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</si>
  <si>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</si>
  <si>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</si>
  <si>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</si>
  <si>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</si>
  <si>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</si>
  <si>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</si>
  <si>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</si>
  <si>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</si>
  <si>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</si>
  <si>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</si>
  <si>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</si>
  <si>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</si>
  <si>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</si>
  <si>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</si>
  <si>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</si>
  <si>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</si>
  <si>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</si>
  <si>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</si>
  <si>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</si>
  <si>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</si>
  <si>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</si>
  <si>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</si>
  <si>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</si>
  <si>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</si>
  <si>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</si>
  <si>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</si>
  <si>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</si>
  <si>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</si>
  <si>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</si>
  <si>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</si>
  <si>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</si>
  <si>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</si>
  <si>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</si>
  <si>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</si>
  <si>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</si>
  <si>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</si>
  <si>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</si>
  <si>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</si>
  <si>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</si>
  <si>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</si>
  <si>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</si>
  <si>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</si>
  <si>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</si>
  <si>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</si>
  <si>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</si>
  <si>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</si>
  <si>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</si>
  <si>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</si>
  <si>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</si>
  <si>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</si>
  <si>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</si>
  <si>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</si>
  <si>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</si>
  <si>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</si>
  <si>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</si>
  <si>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</si>
  <si>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</si>
  <si>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</si>
  <si>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</si>
  <si>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</si>
  <si>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</si>
  <si>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</si>
  <si>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</si>
  <si>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</si>
  <si>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</si>
  <si>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</si>
  <si>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</si>
  <si>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</si>
  <si>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</si>
  <si>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</si>
  <si>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</si>
  <si>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</si>
  <si>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</si>
  <si>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</si>
  <si>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</si>
  <si>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</si>
  <si>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</si>
  <si>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</si>
  <si>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</si>
  <si>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</si>
  <si>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</si>
  <si>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</si>
  <si>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</si>
  <si>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</si>
  <si>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</si>
  <si>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</si>
  <si>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</si>
  <si>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</si>
  <si>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</si>
  <si>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</si>
  <si>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</si>
  <si>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</si>
  <si>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</si>
  <si>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</si>
  <si>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</si>
  <si>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</si>
  <si>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</si>
  <si>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</si>
  <si>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</si>
  <si>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</si>
  <si>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</si>
  <si>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</si>
  <si>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</si>
  <si>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</si>
  <si>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</si>
  <si>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</si>
  <si>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</si>
  <si>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</si>
  <si>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</si>
  <si>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</si>
  <si>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</si>
  <si>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</si>
  <si>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</si>
  <si>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</si>
  <si>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</si>
  <si>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</si>
  <si>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</si>
  <si>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</si>
  <si>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</si>
  <si>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</si>
  <si>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</si>
  <si>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</si>
  <si>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</si>
  <si>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</si>
  <si>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</si>
  <si>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</si>
  <si>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</si>
  <si>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</si>
  <si>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</si>
  <si>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</si>
  <si>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</si>
  <si>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</si>
  <si>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</si>
  <si>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</si>
  <si>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</si>
  <si>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</si>
  <si>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</si>
  <si>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</si>
  <si>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</si>
  <si>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</si>
  <si>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</si>
  <si>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</si>
  <si>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</si>
  <si>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</si>
  <si>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</si>
  <si>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</si>
  <si>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</si>
  <si>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</si>
  <si>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</si>
  <si>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</si>
  <si>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</si>
  <si>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</si>
  <si>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</si>
  <si>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</si>
  <si>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</si>
  <si>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</si>
  <si>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</si>
  <si>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</si>
  <si>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</si>
  <si>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</si>
  <si>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</si>
  <si>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</si>
  <si>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</si>
  <si>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</si>
  <si>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</si>
  <si>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</si>
  <si>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</si>
  <si>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</si>
  <si>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</si>
  <si>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</si>
  <si>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</si>
  <si>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</si>
  <si>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</si>
  <si>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</si>
  <si>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</si>
  <si>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</si>
  <si>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</si>
  <si>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</si>
  <si>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</si>
  <si>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</si>
  <si>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</si>
  <si>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</si>
  <si>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</si>
  <si>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</si>
  <si>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</si>
  <si>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</si>
  <si>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</si>
  <si>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</si>
  <si>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</si>
  <si>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</si>
  <si>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</si>
  <si>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</si>
  <si>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</si>
  <si>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</si>
  <si>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</si>
  <si>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</si>
  <si>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</si>
  <si>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</si>
  <si>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</si>
  <si>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</si>
  <si>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</si>
  <si>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</si>
  <si>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</si>
  <si>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</si>
  <si>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</si>
  <si>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</si>
  <si>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</si>
  <si>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</si>
  <si>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</si>
  <si>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</si>
  <si>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</si>
  <si>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</si>
  <si>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</si>
  <si>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</si>
  <si>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</si>
  <si>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</si>
  <si>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</si>
  <si>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</si>
  <si>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</si>
  <si>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</si>
  <si>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</si>
  <si>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</si>
  <si>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</si>
  <si>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</si>
  <si>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</si>
  <si>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</si>
  <si>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</si>
  <si>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</si>
  <si>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</si>
  <si>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</si>
  <si>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</si>
  <si>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</si>
  <si>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</si>
  <si>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</si>
  <si>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</si>
  <si>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</si>
  <si>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</si>
  <si>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</si>
  <si>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</si>
  <si>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</si>
  <si>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</si>
  <si>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</si>
  <si>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</si>
  <si>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</si>
  <si>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</si>
  <si>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</si>
  <si>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</si>
  <si>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</si>
  <si>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</si>
  <si>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</si>
  <si>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</si>
  <si>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</si>
  <si>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</si>
  <si>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</si>
  <si>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</si>
  <si>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</si>
  <si>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</si>
  <si>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</si>
  <si>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</si>
  <si>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</si>
  <si>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</si>
  <si>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</si>
  <si>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</si>
  <si>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</si>
  <si>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</si>
  <si>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</si>
  <si>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</si>
  <si>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</si>
  <si>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</si>
  <si>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</si>
  <si>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</si>
  <si>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</si>
  <si>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</si>
  <si>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</si>
  <si>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</si>
  <si>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</si>
  <si>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</si>
  <si>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</si>
  <si>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</si>
  <si>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</si>
  <si>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</si>
  <si>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</si>
  <si>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</si>
  <si>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</si>
  <si>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</si>
  <si>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</si>
  <si>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</si>
  <si>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</si>
  <si>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</si>
  <si>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</si>
  <si>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</si>
  <si>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</si>
  <si>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</si>
  <si>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</si>
  <si>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</si>
  <si>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</si>
  <si>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</si>
  <si>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</si>
  <si>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</si>
  <si>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</si>
  <si>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</si>
  <si>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</si>
  <si>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</si>
  <si>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</si>
  <si>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</si>
  <si>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</si>
  <si>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</si>
  <si>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</si>
  <si>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</si>
  <si>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</si>
  <si>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</si>
  <si>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</si>
  <si>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</si>
  <si>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</si>
  <si>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</si>
  <si>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</si>
  <si>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</si>
  <si>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</si>
  <si>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</si>
  <si>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</si>
  <si>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</si>
  <si>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</si>
  <si>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</si>
  <si>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</si>
  <si>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</si>
  <si>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</si>
  <si>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</si>
  <si>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</si>
  <si>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</si>
  <si>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</si>
  <si>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</si>
  <si>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</si>
  <si>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</si>
  <si>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</si>
  <si>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</si>
  <si>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</si>
  <si>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</si>
  <si>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</si>
  <si>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</si>
  <si>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</si>
  <si>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</si>
  <si>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</si>
  <si>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</si>
  <si>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</si>
  <si>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</si>
  <si>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</si>
  <si>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</si>
  <si>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</si>
  <si>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</si>
  <si>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</si>
  <si>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</si>
  <si>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</si>
  <si>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</si>
  <si>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</si>
  <si>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</si>
  <si>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</si>
  <si>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</si>
  <si>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</si>
  <si>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</si>
  <si>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</si>
  <si>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</si>
  <si>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</si>
  <si>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</si>
  <si>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</si>
  <si>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</si>
  <si>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</si>
  <si>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</si>
  <si>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</si>
  <si>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</si>
  <si>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</si>
  <si>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</si>
  <si>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</si>
  <si>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</si>
  <si>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</si>
  <si>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</si>
  <si>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</si>
  <si>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</si>
  <si>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</si>
  <si>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</si>
  <si>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</si>
  <si>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</si>
  <si>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</si>
  <si>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</si>
  <si>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</si>
  <si>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</si>
  <si>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</si>
  <si>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</si>
  <si>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</si>
  <si>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</si>
  <si>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</si>
  <si>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</si>
  <si>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</si>
  <si>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</si>
  <si>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</si>
  <si>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</si>
  <si>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</si>
  <si>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</si>
  <si>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</si>
  <si>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</si>
  <si>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</si>
  <si>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</si>
  <si>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</si>
  <si>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</si>
  <si>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</si>
  <si>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</si>
  <si>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</si>
  <si>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</si>
  <si>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</si>
  <si>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</si>
  <si>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</si>
  <si>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</si>
  <si>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</si>
  <si>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</si>
  <si>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</si>
  <si>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</si>
  <si>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</si>
  <si>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</si>
  <si>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</si>
  <si>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</si>
  <si>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</si>
  <si>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</si>
  <si>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</si>
  <si>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</si>
  <si>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</si>
  <si>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</si>
  <si>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</si>
  <si>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</si>
  <si>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</si>
  <si>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</si>
  <si>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</si>
  <si>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</si>
  <si>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</si>
  <si>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</si>
  <si>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</si>
  <si>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</si>
  <si>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</si>
  <si>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</si>
  <si>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</si>
  <si>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</si>
  <si>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</si>
  <si>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</si>
  <si>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</si>
  <si>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</si>
  <si>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</si>
  <si>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</si>
  <si>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</si>
  <si>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</si>
  <si>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</si>
  <si>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</si>
  <si>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</si>
  <si>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</si>
  <si>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</si>
  <si>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</si>
  <si>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</si>
  <si>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</si>
  <si>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</si>
  <si>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</si>
  <si>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</si>
  <si>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</si>
  <si>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</si>
  <si>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</si>
  <si>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</si>
  <si>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</si>
  <si>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</si>
  <si>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</si>
  <si>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</si>
  <si>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</si>
  <si>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</si>
  <si>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</si>
  <si>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</si>
  <si>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</si>
  <si>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</si>
  <si>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</si>
  <si>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</si>
  <si>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</si>
  <si>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</si>
  <si>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</si>
  <si>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</si>
  <si>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</si>
  <si>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</si>
  <si>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</si>
  <si>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</si>
  <si>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</si>
  <si>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</si>
  <si>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</si>
  <si>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</si>
  <si>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</si>
  <si>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</si>
  <si>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</si>
  <si>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</si>
  <si>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</si>
  <si>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</si>
  <si>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</si>
  <si>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</si>
  <si>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</si>
  <si>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</si>
  <si>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</si>
  <si>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</si>
  <si>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</si>
  <si>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</si>
  <si>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</si>
  <si>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</si>
  <si>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</si>
  <si>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</si>
  <si>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</si>
  <si>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</si>
  <si>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</si>
  <si>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</si>
  <si>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</si>
  <si>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</si>
  <si>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</si>
  <si>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</si>
  <si>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</si>
  <si>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</si>
  <si>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</si>
  <si>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</si>
  <si>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</si>
  <si>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</si>
  <si>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</si>
  <si>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</si>
  <si>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</si>
  <si>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</si>
  <si>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</si>
  <si>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</si>
  <si>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</si>
  <si>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</si>
  <si>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</si>
  <si>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</si>
  <si>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</si>
  <si>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</si>
  <si>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</si>
  <si>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</si>
  <si>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</si>
  <si>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</si>
  <si>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</si>
  <si>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</si>
  <si>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</si>
  <si>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</si>
  <si>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</si>
  <si>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</si>
  <si>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</si>
  <si>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</si>
  <si>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</si>
  <si>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</si>
  <si>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</si>
  <si>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</si>
  <si>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</si>
  <si>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</si>
  <si>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</si>
  <si>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</si>
  <si>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</si>
  <si>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</si>
  <si>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</si>
  <si>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</si>
  <si>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</si>
  <si>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</si>
  <si>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</si>
  <si>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</si>
  <si>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</si>
  <si>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</si>
  <si>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</si>
  <si>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</si>
  <si>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</si>
  <si>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</si>
  <si>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</si>
  <si>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</si>
  <si>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</si>
  <si>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</si>
  <si>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</si>
  <si>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</si>
  <si>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</si>
  <si>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</si>
  <si>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</si>
  <si>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</si>
  <si>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</si>
  <si>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</si>
  <si>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</si>
  <si>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</si>
  <si>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</si>
  <si>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</si>
  <si>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</si>
  <si>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</si>
  <si>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</si>
  <si>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</si>
  <si>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</si>
  <si>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</si>
  <si>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</si>
  <si>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</si>
  <si>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</si>
  <si>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</si>
  <si>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</si>
  <si>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</si>
  <si>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</si>
  <si>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</si>
  <si>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</si>
  <si>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</si>
  <si>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</si>
  <si>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</si>
  <si>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</si>
  <si>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</si>
  <si>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</si>
  <si>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</si>
  <si>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</si>
  <si>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</si>
  <si>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</si>
  <si>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</si>
  <si>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</si>
  <si>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</si>
  <si>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</si>
  <si>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</si>
  <si>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</si>
  <si>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</si>
  <si>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</si>
  <si>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</si>
  <si>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</si>
  <si>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</si>
  <si>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</si>
  <si>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</si>
  <si>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</si>
  <si>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</si>
  <si>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</si>
  <si>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</si>
  <si>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</si>
  <si>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</si>
  <si>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</si>
  <si>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</si>
  <si>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</si>
  <si>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</si>
  <si>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</si>
  <si>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</si>
  <si>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</si>
  <si>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</si>
  <si>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</si>
  <si>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</si>
  <si>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</si>
  <si>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</si>
  <si>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</si>
  <si>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</si>
  <si>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</si>
  <si>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</si>
  <si>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</si>
  <si>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</si>
  <si>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</si>
  <si>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</si>
  <si>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</si>
  <si>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</si>
  <si>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</si>
  <si>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</si>
  <si>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</si>
  <si>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</si>
  <si>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</si>
  <si>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</si>
  <si>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</si>
  <si>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</si>
  <si>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</si>
  <si>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</si>
  <si>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</si>
  <si>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</si>
  <si>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</si>
  <si>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</si>
  <si>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</si>
  <si>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</si>
  <si>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</si>
  <si>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</si>
  <si>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</si>
  <si>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</si>
  <si>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</si>
  <si>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</si>
  <si>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</si>
  <si>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</si>
  <si>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</si>
  <si>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</si>
  <si>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</si>
  <si>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</si>
  <si>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</si>
  <si>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</si>
  <si>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</si>
  <si>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</si>
  <si>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</si>
  <si>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</si>
  <si>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</si>
  <si>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</si>
  <si>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</si>
  <si>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</si>
  <si>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</si>
  <si>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</si>
  <si>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</si>
  <si>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</si>
  <si>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</si>
  <si>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</si>
  <si>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</si>
  <si>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</si>
  <si>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</si>
  <si>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</si>
  <si>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</si>
  <si>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</si>
  <si>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</si>
  <si>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</si>
  <si>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</si>
  <si>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</si>
  <si>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</si>
  <si>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</si>
  <si>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</si>
  <si>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</si>
  <si>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</si>
  <si>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</si>
  <si>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</si>
  <si>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</si>
  <si>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</si>
  <si>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</si>
  <si>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</si>
  <si>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</si>
  <si>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</si>
  <si>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</si>
  <si>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</si>
  <si>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</si>
  <si>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</si>
  <si>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</si>
  <si>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</si>
  <si>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</si>
  <si>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</si>
  <si>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</si>
  <si>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</si>
  <si>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</si>
  <si>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</si>
  <si>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</si>
  <si>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</si>
  <si>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</si>
  <si>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</si>
  <si>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</si>
  <si>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</si>
  <si>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</si>
  <si>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</si>
  <si>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</si>
  <si>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</si>
  <si>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</si>
  <si>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</si>
  <si>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</si>
  <si>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</si>
  <si>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</si>
  <si>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</si>
  <si>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</si>
  <si>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</si>
  <si>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</si>
  <si>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</si>
  <si>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</si>
  <si>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</si>
  <si>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</si>
  <si>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</si>
  <si>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</si>
  <si>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</si>
  <si>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</si>
  <si>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</si>
  <si>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</si>
  <si>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</si>
  <si>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</si>
  <si>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</si>
  <si>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</si>
  <si>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</si>
  <si>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</si>
  <si>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</si>
  <si>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</si>
  <si>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</si>
  <si>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</si>
  <si>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</si>
  <si>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</si>
  <si>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</si>
  <si>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</si>
  <si>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</si>
  <si>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</si>
  <si>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</si>
  <si>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</si>
  <si>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</si>
  <si>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</si>
  <si>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</si>
  <si>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</si>
  <si>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</si>
  <si>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</si>
  <si>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</si>
  <si>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</si>
  <si>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</si>
  <si>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</si>
  <si>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</si>
  <si>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</si>
  <si>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</si>
  <si>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</si>
  <si>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</si>
  <si>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</si>
  <si>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</si>
  <si>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</si>
  <si>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</si>
  <si>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</si>
  <si>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</si>
  <si>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</si>
  <si>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</si>
  <si>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</si>
  <si>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</si>
  <si>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</si>
  <si>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</si>
  <si>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</si>
  <si>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</si>
  <si>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</si>
  <si>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</si>
  <si>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</si>
  <si>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</si>
  <si>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</si>
  <si>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</si>
  <si>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</si>
  <si>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</si>
  <si>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</si>
  <si>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</si>
  <si>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</si>
  <si>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</si>
  <si>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</si>
  <si>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</si>
  <si>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</si>
  <si>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</si>
  <si>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</si>
  <si>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</si>
  <si>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</si>
  <si>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</si>
  <si>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</si>
  <si>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</si>
  <si>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</si>
  <si>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</si>
  <si>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</si>
  <si>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</si>
  <si>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</si>
  <si>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</si>
  <si>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</si>
  <si>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</si>
  <si>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</si>
  <si>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</si>
  <si>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</si>
  <si>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</si>
  <si>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</si>
  <si>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</si>
  <si>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</si>
  <si>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</si>
  <si>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</si>
  <si>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</si>
  <si>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</si>
  <si>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</si>
  <si>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</si>
  <si>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</si>
  <si>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</si>
  <si>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</si>
  <si>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</si>
  <si>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</si>
  <si>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</si>
  <si>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</si>
  <si>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</si>
  <si>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</si>
  <si>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</si>
  <si>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</si>
  <si>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</si>
  <si>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</si>
  <si>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</si>
  <si>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</si>
  <si>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</si>
  <si>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</si>
  <si>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</si>
  <si>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</si>
  <si>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</si>
  <si>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</si>
  <si>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</si>
  <si>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</si>
  <si>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</si>
  <si>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</si>
  <si>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</si>
  <si>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</si>
  <si>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</si>
  <si>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</si>
  <si>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</si>
  <si>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</si>
  <si>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</si>
  <si>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</si>
  <si>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</si>
  <si>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</si>
  <si>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</si>
  <si>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</si>
  <si>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</si>
  <si>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</si>
  <si>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</si>
  <si>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</si>
  <si>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</si>
  <si>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</si>
  <si>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</si>
  <si>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</si>
  <si>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</si>
  <si>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</si>
  <si>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</si>
  <si>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</si>
  <si>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</si>
  <si>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</si>
  <si>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</si>
  <si>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</si>
  <si>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</si>
  <si>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</si>
  <si>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</si>
  <si>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</si>
  <si>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</si>
  <si>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</si>
  <si>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</si>
  <si>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</si>
  <si>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</si>
  <si>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</si>
  <si>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</si>
  <si>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</si>
  <si>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</si>
  <si>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</si>
  <si>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</si>
  <si>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</si>
  <si>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</si>
  <si>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</si>
  <si>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</si>
  <si>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</si>
  <si>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</si>
  <si>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</si>
  <si>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</si>
  <si>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</si>
  <si>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</si>
  <si>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</si>
  <si>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</si>
  <si>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</si>
  <si>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</si>
  <si>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</si>
  <si>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</si>
  <si>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</si>
  <si>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</si>
  <si>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</si>
  <si>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</si>
  <si>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</si>
  <si>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</si>
  <si>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</si>
  <si>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</si>
  <si>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</si>
  <si>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</si>
  <si>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</si>
  <si>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</si>
  <si>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</si>
  <si>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</si>
  <si>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</si>
  <si>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</si>
  <si>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</si>
  <si>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</si>
  <si>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</si>
  <si>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</si>
  <si>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</si>
  <si>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</si>
  <si>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</si>
  <si>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</si>
  <si>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</si>
  <si>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</si>
  <si>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</si>
  <si>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</si>
  <si>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</si>
  <si>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</si>
  <si>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</si>
  <si>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</si>
  <si>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</si>
  <si>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</si>
  <si>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</si>
  <si>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</si>
  <si>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</si>
  <si>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</si>
  <si>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</si>
  <si>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</si>
  <si>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</si>
  <si>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</si>
  <si>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</si>
  <si>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</si>
  <si>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</si>
  <si>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</si>
  <si>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</si>
  <si>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</si>
  <si>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</si>
  <si>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</si>
  <si>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</si>
  <si>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</si>
  <si>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</si>
  <si>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</si>
  <si>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</si>
  <si>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</si>
  <si>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</si>
  <si>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</si>
  <si>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</si>
  <si>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</si>
  <si>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</si>
  <si>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</si>
  <si>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</si>
  <si>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</si>
  <si>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</si>
  <si>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</si>
  <si>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</si>
  <si>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</si>
  <si>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</si>
  <si>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</si>
  <si>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</si>
  <si>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</si>
  <si>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</si>
  <si>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</si>
  <si>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</si>
  <si>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</si>
  <si>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</si>
  <si>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</si>
  <si>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</si>
  <si>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</si>
  <si>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</si>
  <si>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</si>
  <si>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</si>
  <si>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</si>
  <si>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</si>
  <si>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</si>
  <si>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</si>
  <si>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</si>
  <si>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</si>
  <si>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</si>
  <si>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</si>
  <si>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</si>
  <si>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</si>
  <si>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</si>
  <si>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</si>
  <si>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</si>
  <si>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</si>
  <si>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</si>
  <si>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</si>
  <si>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</si>
  <si>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</si>
  <si>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</si>
  <si>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</si>
  <si>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</si>
  <si>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</si>
  <si>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</si>
  <si>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</si>
  <si>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</si>
  <si>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</si>
  <si>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</si>
  <si>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</si>
  <si>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</si>
  <si>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</si>
  <si>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</si>
  <si>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</si>
  <si>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</si>
  <si>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</si>
  <si>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</si>
  <si>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</si>
  <si>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</si>
  <si>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</si>
  <si>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</si>
  <si>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</si>
  <si>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</si>
  <si>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</si>
  <si>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</si>
  <si>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</si>
  <si>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</si>
  <si>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</si>
  <si>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</si>
  <si>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</si>
  <si>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</si>
  <si>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</si>
  <si>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</si>
  <si>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</si>
  <si>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</si>
  <si>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</si>
  <si>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</si>
  <si>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</si>
  <si>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</si>
  <si>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</si>
  <si>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</si>
  <si>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</si>
  <si>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</si>
  <si>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</si>
  <si>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</si>
  <si>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</si>
  <si>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</si>
  <si>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</si>
  <si>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</si>
  <si>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</si>
  <si>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</si>
  <si>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</si>
  <si>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</si>
  <si>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</si>
  <si>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</si>
  <si>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</si>
  <si>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</si>
  <si>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</si>
  <si>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</si>
  <si>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</si>
  <si>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</si>
  <si>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</si>
  <si>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</si>
  <si>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</si>
  <si>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</si>
  <si>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</si>
  <si>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</si>
  <si>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</si>
  <si>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</si>
  <si>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</si>
  <si>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</si>
  <si>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</si>
  <si>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</si>
  <si>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</si>
  <si>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</si>
  <si>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</si>
  <si>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</si>
  <si>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</si>
  <si>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</si>
  <si>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</si>
  <si>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</si>
  <si>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</si>
  <si>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</si>
  <si>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</si>
  <si>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</si>
  <si>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</si>
  <si>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</si>
  <si>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</si>
  <si>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</si>
  <si>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</si>
  <si>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</si>
  <si>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</si>
  <si>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</si>
  <si>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</si>
  <si>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</si>
  <si>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</si>
  <si>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</si>
  <si>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</si>
  <si>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</si>
  <si>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</si>
  <si>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</si>
  <si>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</si>
  <si>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</si>
  <si>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</si>
  <si>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</si>
  <si>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</si>
  <si>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</si>
  <si>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</si>
  <si>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</si>
  <si>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</si>
  <si>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</si>
  <si>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</si>
  <si>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</si>
  <si>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</si>
  <si>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</si>
  <si>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</si>
  <si>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</si>
  <si>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</si>
  <si>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</si>
  <si>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</si>
  <si>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</si>
  <si>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</si>
  <si>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</si>
  <si>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</si>
  <si>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</si>
  <si>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</si>
  <si>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</si>
  <si>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</si>
  <si>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</si>
  <si>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</si>
  <si>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</si>
  <si>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</si>
  <si>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</si>
  <si>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</si>
  <si>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</si>
  <si>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</si>
  <si>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</si>
  <si>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</si>
  <si>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</si>
  <si>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</si>
  <si>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</si>
  <si>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</si>
  <si>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</si>
  <si>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</si>
  <si>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</si>
  <si>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</si>
  <si>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</si>
  <si>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</si>
  <si>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</si>
  <si>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</si>
  <si>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</si>
  <si>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</si>
  <si>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</si>
  <si>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</si>
  <si>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</si>
  <si>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</si>
  <si>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</si>
  <si>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</si>
  <si>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</si>
  <si>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</si>
  <si>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</si>
  <si>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</si>
  <si>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</si>
  <si>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</si>
  <si>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</si>
  <si>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</si>
  <si>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</si>
  <si>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</si>
  <si>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</si>
  <si>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</si>
  <si>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</si>
  <si>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</si>
  <si>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</si>
  <si>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</si>
  <si>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</si>
  <si>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</si>
  <si>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</si>
  <si>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</si>
  <si>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</si>
  <si>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</si>
  <si>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</si>
  <si>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</si>
  <si>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</si>
  <si>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</si>
  <si>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</si>
  <si>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</si>
  <si>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</si>
  <si>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</si>
  <si>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</si>
  <si>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</si>
  <si>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</si>
  <si>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</si>
  <si>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</si>
  <si>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</si>
  <si>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</si>
  <si>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</si>
  <si>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</si>
  <si>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</si>
  <si>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</si>
  <si>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</si>
  <si>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</si>
  <si>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</si>
  <si>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</si>
  <si>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</si>
  <si>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</si>
  <si>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</si>
  <si>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</si>
  <si>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</si>
  <si>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</si>
  <si>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</si>
  <si>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</si>
  <si>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</si>
  <si>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</si>
  <si>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</si>
  <si>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</si>
  <si>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</si>
  <si>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</si>
  <si>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</si>
  <si>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</si>
  <si>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</si>
  <si>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</si>
  <si>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</si>
  <si>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</si>
  <si>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</si>
  <si>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</si>
  <si>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</si>
  <si>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</si>
  <si>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</si>
  <si>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</si>
  <si>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</si>
  <si>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</si>
  <si>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</si>
  <si>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</si>
  <si>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</si>
  <si>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</si>
  <si>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</si>
  <si>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</si>
  <si>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</si>
  <si>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</si>
  <si>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</si>
  <si>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</si>
  <si>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</si>
  <si>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</si>
  <si>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</si>
  <si>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</si>
  <si>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</si>
  <si>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</si>
  <si>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</si>
  <si>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</si>
  <si>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</si>
  <si>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</si>
  <si>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</si>
  <si>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</si>
  <si>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</si>
  <si>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</si>
  <si>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</si>
  <si>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</si>
  <si>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</si>
  <si>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</si>
  <si>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</si>
  <si>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</si>
  <si>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</si>
  <si>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</si>
  <si>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</si>
  <si>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</si>
  <si>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</si>
  <si>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</si>
  <si>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</si>
  <si>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</si>
  <si>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</si>
  <si>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</si>
  <si>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</si>
  <si>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</si>
  <si>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</si>
  <si>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</si>
  <si>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</si>
  <si>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</si>
  <si>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</si>
  <si>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</si>
  <si>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</si>
  <si>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</si>
  <si>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</si>
  <si>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</si>
  <si>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</si>
  <si>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</si>
  <si>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</si>
  <si>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</si>
  <si>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</si>
  <si>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</si>
  <si>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</si>
  <si>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</si>
  <si>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</si>
  <si>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</si>
  <si>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</si>
  <si>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</si>
  <si>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</si>
  <si>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</si>
  <si>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</si>
  <si>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</si>
  <si>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</si>
  <si>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</si>
  <si>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</si>
  <si>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</si>
  <si>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</si>
  <si>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</si>
  <si>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</si>
  <si>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</si>
  <si>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</si>
  <si>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</si>
  <si>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</si>
  <si>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</si>
  <si>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</si>
  <si>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</si>
  <si>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</si>
  <si>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</si>
  <si>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</si>
  <si>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</si>
  <si>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</si>
  <si>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</si>
  <si>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</si>
  <si>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</si>
  <si>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</si>
  <si>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</si>
  <si>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</si>
  <si>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</si>
  <si>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</si>
  <si>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</si>
  <si>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</si>
  <si>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</si>
  <si>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</si>
  <si>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</si>
  <si>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</si>
  <si>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</si>
  <si>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</si>
  <si>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</si>
  <si>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</si>
  <si>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</si>
  <si>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</si>
  <si>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</si>
  <si>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</si>
  <si>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</si>
  <si>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</si>
  <si>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</si>
  <si>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</si>
  <si>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</si>
  <si>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</si>
  <si>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</si>
  <si>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</si>
  <si>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</si>
  <si>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</si>
  <si>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</si>
  <si>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</si>
  <si>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</si>
  <si>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</si>
  <si>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</si>
  <si>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</si>
  <si>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</si>
  <si>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</si>
  <si>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</si>
  <si>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</si>
  <si>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</si>
  <si>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</si>
  <si>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</si>
  <si>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</si>
  <si>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</si>
  <si>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</si>
  <si>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</si>
  <si>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</si>
  <si>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</si>
  <si>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</si>
  <si>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</si>
  <si>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</si>
  <si>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</si>
  <si>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</si>
  <si>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</si>
  <si>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</si>
  <si>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</si>
  <si>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</si>
  <si>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</si>
  <si>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</si>
  <si>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</si>
  <si>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</si>
  <si>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</si>
  <si>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</si>
  <si>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</si>
  <si>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</si>
  <si>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</si>
  <si>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</si>
  <si>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</si>
  <si>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</si>
  <si>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</si>
  <si>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</si>
  <si>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</si>
  <si>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</si>
  <si>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</si>
  <si>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</si>
  <si>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</si>
  <si>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</si>
  <si>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</si>
  <si>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</si>
  <si>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</si>
  <si>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</si>
  <si>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</si>
  <si>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</si>
  <si>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</si>
  <si>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</si>
  <si>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</si>
  <si>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</si>
  <si>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</si>
  <si>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</si>
  <si>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</si>
  <si>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</si>
  <si>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</si>
  <si>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</si>
  <si>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</si>
  <si>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</si>
  <si>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</si>
  <si>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</si>
  <si>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</si>
  <si>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</si>
  <si>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</si>
  <si>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</si>
  <si>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</si>
  <si>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</si>
  <si>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</si>
  <si>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</si>
  <si>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</si>
  <si>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</si>
  <si>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</si>
  <si>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</si>
  <si>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</si>
  <si>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</si>
  <si>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</si>
  <si>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</si>
  <si>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</si>
  <si>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</si>
  <si>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</si>
  <si>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</si>
  <si>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</si>
  <si>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</si>
  <si>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</si>
  <si>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</si>
  <si>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</si>
  <si>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</si>
  <si>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</si>
  <si>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</si>
  <si>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</si>
  <si>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</si>
  <si>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</si>
  <si>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</si>
  <si>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</si>
  <si>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</si>
  <si>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</si>
  <si>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</si>
  <si>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</si>
  <si>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</si>
  <si>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</si>
  <si>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</si>
  <si>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</si>
  <si>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</si>
  <si>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</si>
  <si>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</si>
  <si>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</si>
  <si>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</si>
  <si>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</si>
  <si>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</si>
  <si>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</si>
  <si>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</si>
  <si>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</si>
  <si>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</si>
  <si>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</si>
  <si>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</si>
  <si>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</si>
  <si>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</si>
  <si>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</si>
  <si>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</si>
  <si>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</si>
  <si>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</si>
  <si>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</si>
  <si>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</si>
  <si>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</si>
  <si>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</si>
  <si>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</si>
  <si>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</si>
  <si>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</si>
  <si>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</si>
  <si>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</si>
  <si>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</si>
  <si>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</si>
  <si>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</si>
  <si>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</si>
  <si>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</si>
  <si>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</si>
  <si>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</si>
  <si>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</si>
  <si>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</si>
  <si>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</si>
  <si>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</si>
  <si>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</si>
  <si>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</si>
  <si>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</si>
  <si>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</si>
  <si>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</si>
  <si>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</si>
  <si>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</si>
  <si>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</si>
  <si>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</si>
  <si>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</si>
  <si>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</si>
  <si>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</si>
  <si>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</si>
  <si>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</si>
  <si>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</si>
  <si>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</si>
  <si>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</si>
  <si>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</si>
  <si>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</si>
  <si>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</si>
  <si>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</si>
  <si>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</si>
  <si>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</si>
  <si>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</si>
  <si>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</si>
  <si>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</si>
  <si>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</si>
  <si>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</si>
  <si>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</si>
  <si>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</si>
  <si>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</si>
  <si>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</si>
  <si>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</si>
  <si>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</si>
  <si>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</si>
  <si>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</si>
  <si>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</si>
  <si>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</si>
  <si>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</si>
  <si>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</si>
  <si>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</si>
  <si>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</si>
  <si>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</si>
  <si>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</si>
  <si>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</si>
  <si>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</si>
  <si>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</si>
  <si>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</si>
  <si>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</si>
  <si>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</si>
  <si>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</si>
  <si>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</si>
  <si>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</si>
  <si>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</si>
  <si>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</si>
  <si>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</si>
  <si>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</si>
  <si>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</si>
  <si>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</si>
  <si>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</si>
  <si>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</si>
  <si>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</si>
  <si>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</si>
  <si>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</si>
  <si>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</si>
  <si>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</si>
  <si>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</si>
  <si>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</si>
  <si>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</si>
  <si>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</si>
  <si>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</si>
  <si>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</si>
  <si>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</si>
  <si>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</si>
  <si>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</si>
  <si>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</si>
  <si>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</si>
  <si>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</si>
  <si>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</si>
  <si>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</si>
  <si>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</si>
  <si>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</si>
  <si>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</si>
  <si>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</si>
  <si>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</si>
  <si>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</si>
  <si>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</si>
  <si>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</si>
  <si>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</si>
  <si>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</si>
  <si>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</si>
  <si>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</si>
  <si>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</si>
  <si>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</si>
  <si>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</si>
  <si>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</si>
  <si>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</si>
  <si>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</si>
  <si>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</si>
  <si>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</si>
  <si>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</si>
  <si>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</si>
  <si>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</si>
  <si>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</si>
  <si>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</si>
  <si>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</si>
  <si>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</si>
  <si>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</si>
  <si>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</si>
  <si>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</si>
  <si>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</si>
  <si>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</si>
  <si>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</si>
  <si>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</si>
  <si>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</si>
  <si>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</si>
  <si>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</si>
  <si>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</si>
  <si>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</si>
  <si>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</si>
  <si>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</si>
  <si>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</si>
  <si>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</si>
  <si>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</si>
  <si>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</si>
  <si>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</si>
  <si>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</si>
  <si>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</si>
  <si>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</si>
  <si>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</si>
  <si>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</si>
  <si>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</si>
  <si>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</si>
  <si>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</si>
  <si>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</si>
  <si>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</si>
  <si>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</si>
  <si>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</si>
  <si>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</si>
  <si>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</si>
  <si>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</si>
  <si>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</si>
  <si>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</si>
  <si>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</si>
  <si>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</si>
  <si>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</si>
  <si>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</si>
  <si>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</si>
  <si>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</si>
  <si>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</si>
  <si>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</si>
  <si>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</si>
  <si>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</si>
  <si>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</si>
  <si>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</si>
  <si>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</si>
  <si>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</si>
  <si>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</si>
  <si>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</si>
  <si>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</si>
  <si>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</si>
  <si>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</si>
  <si>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</si>
  <si>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</si>
  <si>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</si>
  <si>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</si>
  <si>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</si>
  <si>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</si>
  <si>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</si>
  <si>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</si>
  <si>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</si>
  <si>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</si>
  <si>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</si>
  <si>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</si>
  <si>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</si>
  <si>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</si>
  <si>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</si>
  <si>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</si>
  <si>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</si>
  <si>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</si>
  <si>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</si>
  <si>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</si>
  <si>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</si>
  <si>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</si>
  <si>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</si>
  <si>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</si>
  <si>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</si>
  <si>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</si>
  <si>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</si>
  <si>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</si>
  <si>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</si>
  <si>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</si>
  <si>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</si>
  <si>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</si>
  <si>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</si>
  <si>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</si>
  <si>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</si>
  <si>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</si>
  <si>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</si>
  <si>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</si>
  <si>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</si>
  <si>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</si>
  <si>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</si>
  <si>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</si>
  <si>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</si>
  <si>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</si>
  <si>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</si>
  <si>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</si>
  <si>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</si>
  <si>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</si>
  <si>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</si>
  <si>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</si>
  <si>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</si>
  <si>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</si>
  <si>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</si>
  <si>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</si>
  <si>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</si>
  <si>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</si>
  <si>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</si>
  <si>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</si>
  <si>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</si>
  <si>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</si>
  <si>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</si>
  <si>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</si>
  <si>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</si>
  <si>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</si>
  <si>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</si>
  <si>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</si>
  <si>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</si>
  <si>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</si>
  <si>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</si>
  <si>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</si>
  <si>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</si>
  <si>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</si>
  <si>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</si>
  <si>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</si>
  <si>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</si>
  <si>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</si>
  <si>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</si>
  <si>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</si>
  <si>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</si>
  <si>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</si>
  <si>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</si>
  <si>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</si>
  <si>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</si>
  <si>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</si>
  <si>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</si>
  <si>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</si>
  <si>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</si>
  <si>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</si>
  <si>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</si>
  <si>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</si>
  <si>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</si>
  <si>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</si>
  <si>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</si>
  <si>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</si>
  <si>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</si>
  <si>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</si>
  <si>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</si>
  <si>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</si>
  <si>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</si>
  <si>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</si>
  <si>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</si>
  <si>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</si>
  <si>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</si>
  <si>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</si>
  <si>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</si>
  <si>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</si>
  <si>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</si>
  <si>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</si>
  <si>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</si>
  <si>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</si>
  <si>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</si>
  <si>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</si>
  <si>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</si>
  <si>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</si>
  <si>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</si>
  <si>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</si>
  <si>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</si>
  <si>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</si>
  <si>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</si>
  <si>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</si>
  <si>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</si>
  <si>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</si>
  <si>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</si>
  <si>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</si>
  <si>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</si>
  <si>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</si>
  <si>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</si>
  <si>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</si>
  <si>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</si>
  <si>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</si>
  <si>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</si>
  <si>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</si>
  <si>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</si>
  <si>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</si>
  <si>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</si>
  <si>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</si>
  <si>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</si>
  <si>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</si>
  <si>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</si>
  <si>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</si>
  <si>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</si>
  <si>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</si>
  <si>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</si>
  <si>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</si>
  <si>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</si>
  <si>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</si>
  <si>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</si>
  <si>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</si>
  <si>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</si>
  <si>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</si>
  <si>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</si>
  <si>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</si>
  <si>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</si>
  <si>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</si>
  <si>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</si>
  <si>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</si>
  <si>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</si>
  <si>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</si>
  <si>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</si>
  <si>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</si>
  <si>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</si>
  <si>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</si>
  <si>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</si>
  <si>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</si>
  <si>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</si>
  <si>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</si>
  <si>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</si>
  <si>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</si>
  <si>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</si>
  <si>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</si>
  <si>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</si>
  <si>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</si>
  <si>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</si>
  <si>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</si>
  <si>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</si>
  <si>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</si>
  <si>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</si>
  <si>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</si>
  <si>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</si>
  <si>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</si>
  <si>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</si>
  <si>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</si>
  <si>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</si>
  <si>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</si>
  <si>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</si>
  <si>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</si>
  <si>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</si>
  <si>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</si>
  <si>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</si>
  <si>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</si>
  <si>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</si>
  <si>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</si>
  <si>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</si>
  <si>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</si>
  <si>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</si>
  <si>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</si>
  <si>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</si>
  <si>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</si>
  <si>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</si>
  <si>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</si>
  <si>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</si>
  <si>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</si>
  <si>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</si>
  <si>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</si>
  <si>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</si>
  <si>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</si>
  <si>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</si>
  <si>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</si>
  <si>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</si>
  <si>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</si>
  <si>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</si>
  <si>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</si>
  <si>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</si>
  <si>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</si>
  <si>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</si>
  <si>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</si>
  <si>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</si>
  <si>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</si>
  <si>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</si>
  <si>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</si>
  <si>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</si>
  <si>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</si>
  <si>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</si>
  <si>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</si>
  <si>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</si>
  <si>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</si>
  <si>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</si>
  <si>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</si>
  <si>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</si>
  <si>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</si>
  <si>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</si>
  <si>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</si>
  <si>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</si>
  <si>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</si>
  <si>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</si>
  <si>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</si>
  <si>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</si>
  <si>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</si>
  <si>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</si>
  <si>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</si>
  <si>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</si>
  <si>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</si>
  <si>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</si>
  <si>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</si>
  <si>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</si>
  <si>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</si>
  <si>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</si>
  <si>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</si>
  <si>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</si>
  <si>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</si>
  <si>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</si>
  <si>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</si>
  <si>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</si>
  <si>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</si>
  <si>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</si>
  <si>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</si>
  <si>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</si>
  <si>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</si>
  <si>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</si>
  <si>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</si>
  <si>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</si>
  <si>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</si>
  <si>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</si>
  <si>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</si>
  <si>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</si>
  <si>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</si>
  <si>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</si>
  <si>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</si>
  <si>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</si>
  <si>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</si>
  <si>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</si>
  <si>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</si>
  <si>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</si>
  <si>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</si>
  <si>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</si>
  <si>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</si>
  <si>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</si>
  <si>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</si>
  <si>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</si>
  <si>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</si>
  <si>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</si>
  <si>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</si>
  <si>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</si>
  <si>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</si>
  <si>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</si>
  <si>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</si>
  <si>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</si>
  <si>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</si>
  <si>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</si>
  <si>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</si>
  <si>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</si>
  <si>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</si>
  <si>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</si>
  <si>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</si>
  <si>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</si>
  <si>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</si>
  <si>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</si>
  <si>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</si>
  <si>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</si>
  <si>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</si>
  <si>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</si>
  <si>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</si>
  <si>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</si>
  <si>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</si>
  <si>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</si>
  <si>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</si>
  <si>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</si>
  <si>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</si>
  <si>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</si>
  <si>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</si>
  <si>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</si>
  <si>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</si>
  <si>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</si>
  <si>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</si>
  <si>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</si>
  <si>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</si>
  <si>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</si>
  <si>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</si>
  <si>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</si>
  <si>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</si>
  <si>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</si>
  <si>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</si>
  <si>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</si>
  <si>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</si>
  <si>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</si>
  <si>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</si>
  <si>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</si>
  <si>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</si>
  <si>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</si>
  <si>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</si>
  <si>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</si>
  <si>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</si>
  <si>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</si>
  <si>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</si>
  <si>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</si>
  <si>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</si>
  <si>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</si>
  <si>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</si>
  <si>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</si>
  <si>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</si>
  <si>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</si>
  <si>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</si>
  <si>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</si>
  <si>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</si>
  <si>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</si>
  <si>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</si>
  <si>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</si>
  <si>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</si>
  <si>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</si>
  <si>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</si>
  <si>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</si>
  <si>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</si>
  <si>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</si>
  <si>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</si>
  <si>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</si>
  <si>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</si>
  <si>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</si>
  <si>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</si>
  <si>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</si>
  <si>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</si>
  <si>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</si>
  <si>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</si>
  <si>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</si>
  <si>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</si>
  <si>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</si>
  <si>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</si>
  <si>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</si>
  <si>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</si>
  <si>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</si>
  <si>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</si>
  <si>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</si>
  <si>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</si>
  <si>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</si>
  <si>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</si>
  <si>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</si>
  <si>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</si>
  <si>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</si>
  <si>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</si>
  <si>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</si>
  <si>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</si>
  <si>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</si>
  <si>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</si>
  <si>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</si>
  <si>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</si>
  <si>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</si>
  <si>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</si>
  <si>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</si>
  <si>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</si>
  <si>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</si>
  <si>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</si>
  <si>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</si>
  <si>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</si>
  <si>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</si>
  <si>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</si>
  <si>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</si>
  <si>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</si>
  <si>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</si>
  <si>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</si>
  <si>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</si>
  <si>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</si>
  <si>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</si>
  <si>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</si>
  <si>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</si>
  <si>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</si>
  <si>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</si>
  <si>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</si>
  <si>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</si>
  <si>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</si>
  <si>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</si>
  <si>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</si>
  <si>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</si>
  <si>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</si>
  <si>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</si>
  <si>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</si>
  <si>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</si>
  <si>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</si>
  <si>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</si>
  <si>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</si>
  <si>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</si>
  <si>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</si>
  <si>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</si>
  <si>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</si>
  <si>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</si>
  <si>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</si>
  <si>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</si>
  <si>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</si>
  <si>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</si>
  <si>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</si>
  <si>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</si>
  <si>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</si>
  <si>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</si>
  <si>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</si>
  <si>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</si>
  <si>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</si>
  <si>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</si>
  <si>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</si>
  <si>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</si>
  <si>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</si>
  <si>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</si>
  <si>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</si>
  <si>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</si>
  <si>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</si>
  <si>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</si>
  <si>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</si>
  <si>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</si>
  <si>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</si>
  <si>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</si>
  <si>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</si>
  <si>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</si>
  <si>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</si>
  <si>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</si>
  <si>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</si>
  <si>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</si>
  <si>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</si>
  <si>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</si>
  <si>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</si>
  <si>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</si>
  <si>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</si>
  <si>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</si>
  <si>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</si>
  <si>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</si>
  <si>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</si>
  <si>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</si>
  <si>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</si>
  <si>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</si>
  <si>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</si>
  <si>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</si>
  <si>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</si>
  <si>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</si>
  <si>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</si>
  <si>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</si>
  <si>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</si>
  <si>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</si>
  <si>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</si>
  <si>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</si>
  <si>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</si>
  <si>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</si>
  <si>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</si>
  <si>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</si>
  <si>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</si>
  <si>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</si>
  <si>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</si>
  <si>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</si>
  <si>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</si>
  <si>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</si>
  <si>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</si>
  <si>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</si>
  <si>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</si>
  <si>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</si>
  <si>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</si>
  <si>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</si>
  <si>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</si>
  <si>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</si>
  <si>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</si>
  <si>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</si>
  <si>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</si>
  <si>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</si>
  <si>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</si>
  <si>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</si>
  <si>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</si>
  <si>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</si>
  <si>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</si>
  <si>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</si>
  <si>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</si>
  <si>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</si>
  <si>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</si>
  <si>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</si>
  <si>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</si>
  <si>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</si>
  <si>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</si>
  <si>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</si>
  <si>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</si>
  <si>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</si>
  <si>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</si>
  <si>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</si>
  <si>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</si>
  <si>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</si>
  <si>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</si>
  <si>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</si>
  <si>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</si>
  <si>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</si>
  <si>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</si>
  <si>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</si>
  <si>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</si>
  <si>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</si>
  <si>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</si>
  <si>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</si>
  <si>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</si>
  <si>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</si>
  <si>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</si>
  <si>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</si>
  <si>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</si>
  <si>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</si>
  <si>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</si>
  <si>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</si>
  <si>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</si>
  <si>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</si>
  <si>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</si>
  <si>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</si>
  <si>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</si>
  <si>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</si>
  <si>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</si>
  <si>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</si>
  <si>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</si>
  <si>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</si>
  <si>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</si>
  <si>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</si>
  <si>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</si>
  <si>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</si>
  <si>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</si>
  <si>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</si>
  <si>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</si>
  <si>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</si>
  <si>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</si>
  <si>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</si>
  <si>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</si>
  <si>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</si>
  <si>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</si>
  <si>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</si>
  <si>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</si>
  <si>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</si>
  <si>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</si>
  <si>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</si>
  <si>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</si>
  <si>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</si>
  <si>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</si>
  <si>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</si>
  <si>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</si>
  <si>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</si>
  <si>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</si>
  <si>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</si>
  <si>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</si>
  <si>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</si>
  <si>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</si>
  <si>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</si>
  <si>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</si>
  <si>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</si>
  <si>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</si>
  <si>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</si>
  <si>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</si>
  <si>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</si>
  <si>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</si>
  <si>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</si>
  <si>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</si>
  <si>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</si>
  <si>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</si>
  <si>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</si>
  <si>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</si>
  <si>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</si>
  <si>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</si>
  <si>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</si>
  <si>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</si>
  <si>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</si>
  <si>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</si>
  <si>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</si>
  <si>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</si>
  <si>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</si>
  <si>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</si>
  <si>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</si>
  <si>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</si>
  <si>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</si>
  <si>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</si>
  <si>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</si>
  <si>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</si>
  <si>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</si>
  <si>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</si>
  <si>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</si>
  <si>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</si>
  <si>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</si>
  <si>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</si>
  <si>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</si>
  <si>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</si>
  <si>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</si>
  <si>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</si>
  <si>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</si>
  <si>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</si>
  <si>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</si>
  <si>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</si>
  <si>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</si>
  <si>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</si>
  <si>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</si>
  <si>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</si>
  <si>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</si>
  <si>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</si>
  <si>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</si>
  <si>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</si>
  <si>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</si>
  <si>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</si>
  <si>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</si>
  <si>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</si>
  <si>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</si>
  <si>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</si>
  <si>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</si>
  <si>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</si>
  <si>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</si>
  <si>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</si>
  <si>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</si>
  <si>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</si>
  <si>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</si>
  <si>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</si>
  <si>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</si>
  <si>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</si>
  <si>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</si>
  <si>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</si>
  <si>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</si>
  <si>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</si>
  <si>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</si>
  <si>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</si>
  <si>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</si>
  <si>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</si>
  <si>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</si>
  <si>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</si>
  <si>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</si>
  <si>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</si>
  <si>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</si>
  <si>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</si>
  <si>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</si>
  <si>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</si>
  <si>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</si>
  <si>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</si>
  <si>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</si>
  <si>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</si>
  <si>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</si>
  <si>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</si>
  <si>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</si>
  <si>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</si>
  <si>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</si>
  <si>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</si>
  <si>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</si>
  <si>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</si>
  <si>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</si>
  <si>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</si>
  <si>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</si>
  <si>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</si>
  <si>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</si>
  <si>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</si>
  <si>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</si>
  <si>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</si>
  <si>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</si>
  <si>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</si>
  <si>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</si>
  <si>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</si>
  <si>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</si>
  <si>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</si>
  <si>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</si>
  <si>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</si>
  <si>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</si>
  <si>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</si>
  <si>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</si>
  <si>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</si>
  <si>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</si>
  <si>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</si>
  <si>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</si>
  <si>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</si>
  <si>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</si>
  <si>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</si>
  <si>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</si>
  <si>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</si>
  <si>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</si>
  <si>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</si>
  <si>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</si>
  <si>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</si>
  <si>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</si>
  <si>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</si>
  <si>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</si>
  <si>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</si>
  <si>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</si>
  <si>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</si>
  <si>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</si>
  <si>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</si>
  <si>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</si>
  <si>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</si>
  <si>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</si>
  <si>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</si>
  <si>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</si>
  <si>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</si>
  <si>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</si>
  <si>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</si>
  <si>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</si>
  <si>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</si>
  <si>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</si>
  <si>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</si>
  <si>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</si>
  <si>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</si>
  <si>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</si>
  <si>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</si>
  <si>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</si>
  <si>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</si>
  <si>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</si>
  <si>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</si>
  <si>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</si>
  <si>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</si>
  <si>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</si>
  <si>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</si>
  <si>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</si>
  <si>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</si>
  <si>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</si>
  <si>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</si>
  <si>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</si>
  <si>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</si>
  <si>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</si>
  <si>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</si>
  <si>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</si>
  <si>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</si>
  <si>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</si>
  <si>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</si>
  <si>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</si>
  <si>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</si>
  <si>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</si>
  <si>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</si>
  <si>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</si>
  <si>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</si>
  <si>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</si>
  <si>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</si>
  <si>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</si>
  <si>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</si>
  <si>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</si>
  <si>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</si>
  <si>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</si>
  <si>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</si>
  <si>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</si>
  <si>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</si>
  <si>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</si>
  <si>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</si>
  <si>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</si>
  <si>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</si>
  <si>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</si>
  <si>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</si>
  <si>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</si>
  <si>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</si>
  <si>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</si>
  <si>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</si>
  <si>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</si>
  <si>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</si>
  <si>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</si>
  <si>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</si>
  <si>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</si>
  <si>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</si>
  <si>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</si>
  <si>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</si>
  <si>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</si>
  <si>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</si>
  <si>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</si>
  <si>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</si>
  <si>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</si>
  <si>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</si>
  <si>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</si>
  <si>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</si>
  <si>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</si>
  <si>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</si>
  <si>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</si>
  <si>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</si>
  <si>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</si>
  <si>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</si>
  <si>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</si>
  <si>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</si>
  <si>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</si>
  <si>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</si>
  <si>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</si>
  <si>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</si>
  <si>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</si>
  <si>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</si>
  <si>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</si>
  <si>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</si>
  <si>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</si>
  <si>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</si>
  <si>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</si>
  <si>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</si>
  <si>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</si>
  <si>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</si>
  <si>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</si>
  <si>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</si>
  <si>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</si>
  <si>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</si>
  <si>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</si>
  <si>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</si>
  <si>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</si>
  <si>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</si>
  <si>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</si>
  <si>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</si>
  <si>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</si>
  <si>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</si>
  <si>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</si>
  <si>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</si>
  <si>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</si>
  <si>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</si>
  <si>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</si>
  <si>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</si>
  <si>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</si>
  <si>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</si>
  <si>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</si>
  <si>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</si>
  <si>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</si>
  <si>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</si>
  <si>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</si>
  <si>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</si>
  <si>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</si>
  <si>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</si>
  <si>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</si>
  <si>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</si>
  <si>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</si>
  <si>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</si>
  <si>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</si>
  <si>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</si>
  <si>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</si>
  <si>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</si>
  <si>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</si>
  <si>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</si>
  <si>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</si>
  <si>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</si>
  <si>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</si>
  <si>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</si>
  <si>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</si>
  <si>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</si>
  <si>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</si>
  <si>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</si>
  <si>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</si>
  <si>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</si>
  <si>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</si>
  <si>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</si>
  <si>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</si>
  <si>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</si>
  <si>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</si>
  <si>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</si>
  <si>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</si>
  <si>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</si>
  <si>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</si>
  <si>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</si>
  <si>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</si>
  <si>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</si>
  <si>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</si>
  <si>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</si>
  <si>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</si>
  <si>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</si>
  <si>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</si>
  <si>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</si>
  <si>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</si>
  <si>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</si>
  <si>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</si>
  <si>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</si>
  <si>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</si>
  <si>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</si>
  <si>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</si>
  <si>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</si>
  <si>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</si>
  <si>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</si>
  <si>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</si>
  <si>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</si>
  <si>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</si>
  <si>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</si>
  <si>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</si>
  <si>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</si>
  <si>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</si>
  <si>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</si>
  <si>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</si>
  <si>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</si>
  <si>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</si>
  <si>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</si>
  <si>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</si>
  <si>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</si>
  <si>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</si>
  <si>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</si>
  <si>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</si>
  <si>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</si>
  <si>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</si>
  <si>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</si>
  <si>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</si>
  <si>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</si>
  <si>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</si>
  <si>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</si>
  <si>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</si>
  <si>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</si>
  <si>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</si>
  <si>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</si>
  <si>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</si>
  <si>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</si>
  <si>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</si>
  <si>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</si>
  <si>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</si>
  <si>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</si>
  <si>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</si>
  <si>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</si>
  <si>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</si>
  <si>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</si>
  <si>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</si>
  <si>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</si>
  <si>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</si>
  <si>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</si>
  <si>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</si>
  <si>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</si>
  <si>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</si>
  <si>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</si>
  <si>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</si>
  <si>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</si>
  <si>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</si>
  <si>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</si>
  <si>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</si>
  <si>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</si>
  <si>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</si>
  <si>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</si>
  <si>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</si>
  <si>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</si>
  <si>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</si>
  <si>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</si>
  <si>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</si>
  <si>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</si>
  <si>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</si>
  <si>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</si>
  <si>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</si>
  <si>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</si>
  <si>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</si>
  <si>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</si>
  <si>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</si>
  <si>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</si>
  <si>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</si>
  <si>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</si>
  <si>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</si>
  <si>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</si>
  <si>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</si>
  <si>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</si>
  <si>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</si>
  <si>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</si>
  <si>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</si>
  <si>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</si>
  <si>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</si>
  <si>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</si>
  <si>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</si>
  <si>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</si>
  <si>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</si>
  <si>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</si>
  <si>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</si>
  <si>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</si>
  <si>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</si>
  <si>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</si>
  <si>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</si>
  <si>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</si>
  <si>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</si>
  <si>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</si>
  <si>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</si>
  <si>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</si>
  <si>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</si>
  <si>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</si>
  <si>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</si>
  <si>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</si>
  <si>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</si>
  <si>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</si>
  <si>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</si>
  <si>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</si>
  <si>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</si>
  <si>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</si>
  <si>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</si>
  <si>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</si>
  <si>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</si>
  <si>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</si>
  <si>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</si>
  <si>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</si>
  <si>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</si>
  <si>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</si>
  <si>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</si>
  <si>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</si>
  <si>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</si>
  <si>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</si>
  <si>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</si>
  <si>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</si>
  <si>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</si>
  <si>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</si>
  <si>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</si>
  <si>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</si>
  <si>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</si>
  <si>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</si>
  <si>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</si>
  <si>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</si>
  <si>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</si>
  <si>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</si>
  <si>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</si>
  <si>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</si>
  <si>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</si>
  <si>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</si>
  <si>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</si>
  <si>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</si>
  <si>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</si>
  <si>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</si>
  <si>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</si>
  <si>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</si>
  <si>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</si>
  <si>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</si>
  <si>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</si>
  <si>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</si>
  <si>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</si>
  <si>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</si>
  <si>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</si>
  <si>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</si>
  <si>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</si>
  <si>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</si>
  <si>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</si>
  <si>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</si>
  <si>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</si>
  <si>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</si>
  <si>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</si>
  <si>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</si>
  <si>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</si>
  <si>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</si>
  <si>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</si>
  <si>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</si>
  <si>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</si>
  <si>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</si>
  <si>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</si>
  <si>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</si>
  <si>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</si>
  <si>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</si>
  <si>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</si>
  <si>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</si>
  <si>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</si>
  <si>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</si>
  <si>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</si>
  <si>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</si>
  <si>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</si>
  <si>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</si>
  <si>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</si>
  <si>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</si>
  <si>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</si>
  <si>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</si>
  <si>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</si>
  <si>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</si>
  <si>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</si>
  <si>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</si>
  <si>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</si>
  <si>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</si>
  <si>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</si>
  <si>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</si>
  <si>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</si>
  <si>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</si>
  <si>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</si>
  <si>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</si>
  <si>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</si>
  <si>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</si>
  <si>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</si>
  <si>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</si>
  <si>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</si>
  <si>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</si>
  <si>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</si>
  <si>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</si>
  <si>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</si>
  <si>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</si>
  <si>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</si>
  <si>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</si>
  <si>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</si>
  <si>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</si>
  <si>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</si>
  <si>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</si>
  <si>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</si>
  <si>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</si>
  <si>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</si>
  <si>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</si>
  <si>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</si>
  <si>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</si>
  <si>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</si>
  <si>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</si>
  <si>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</si>
  <si>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</si>
  <si>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</si>
  <si>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</si>
  <si>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</si>
  <si>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</si>
  <si>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</si>
  <si>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</si>
  <si>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</si>
  <si>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</si>
  <si>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</si>
  <si>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</si>
  <si>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</si>
  <si>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</si>
  <si>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</si>
  <si>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</si>
  <si>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</si>
  <si>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</si>
  <si>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</si>
  <si>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</si>
  <si>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</si>
  <si>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</si>
  <si>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</si>
  <si>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</si>
  <si>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</si>
  <si>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</si>
  <si>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</si>
  <si>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</si>
  <si>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</si>
  <si>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</si>
  <si>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</si>
  <si>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</si>
  <si>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</si>
  <si>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</si>
  <si>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</si>
  <si>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</si>
  <si>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</si>
  <si>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</si>
  <si>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</si>
  <si>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</si>
  <si>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</si>
  <si>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</si>
  <si>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</si>
  <si>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</si>
  <si>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</si>
  <si>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</si>
  <si>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</si>
  <si>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</si>
  <si>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</si>
  <si>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</si>
  <si>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</si>
  <si>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</si>
  <si>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</si>
  <si>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</si>
  <si>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</si>
  <si>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</si>
  <si>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</si>
  <si>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</si>
  <si>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</si>
  <si>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</si>
  <si>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</si>
  <si>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</si>
  <si>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</si>
  <si>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</si>
  <si>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</si>
  <si>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</si>
  <si>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</si>
  <si>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</si>
  <si>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</si>
  <si>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</si>
  <si>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</si>
  <si>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</si>
  <si>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</si>
  <si>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</si>
  <si>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</si>
  <si>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</si>
  <si>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</si>
  <si>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</si>
  <si>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</si>
  <si>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</si>
  <si>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</si>
  <si>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</si>
  <si>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</si>
  <si>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</si>
  <si>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</si>
  <si>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</si>
  <si>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</si>
  <si>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</si>
  <si>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</si>
  <si>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</si>
  <si>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</si>
  <si>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</si>
  <si>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</si>
  <si>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</si>
  <si>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</si>
  <si>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</si>
  <si>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</si>
  <si>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</si>
  <si>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</si>
  <si>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</si>
  <si>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</si>
  <si>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</si>
  <si>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</si>
  <si>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</si>
  <si>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</si>
  <si>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</si>
  <si>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</si>
  <si>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</si>
  <si>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</si>
  <si>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</si>
  <si>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</si>
  <si>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</si>
  <si>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</si>
  <si>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</si>
  <si>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</si>
  <si>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</si>
  <si>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</si>
  <si>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</si>
  <si>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</si>
  <si>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</si>
  <si>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</si>
  <si>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</si>
  <si>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</si>
  <si>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</si>
  <si>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</si>
  <si>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</si>
  <si>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</si>
  <si>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</si>
  <si>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</si>
  <si>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</si>
  <si>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</si>
  <si>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</si>
  <si>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</si>
  <si>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</si>
  <si>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</si>
  <si>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</si>
  <si>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</si>
  <si>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</si>
  <si>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</si>
  <si>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</si>
  <si>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</si>
  <si>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</si>
  <si>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</si>
  <si>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</si>
  <si>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</si>
  <si>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</si>
  <si>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</si>
  <si>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</si>
  <si>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</si>
  <si>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</si>
  <si>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</si>
  <si>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</si>
  <si>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</si>
  <si>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</si>
  <si>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</si>
  <si>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</si>
  <si>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</si>
  <si>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</si>
  <si>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</si>
  <si>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</si>
  <si>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</si>
  <si>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</si>
  <si>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</si>
  <si>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</si>
  <si>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</si>
  <si>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</si>
  <si>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</si>
  <si>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</si>
  <si>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</si>
  <si>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</si>
  <si>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</si>
  <si>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</si>
  <si>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</si>
  <si>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</si>
  <si>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</si>
  <si>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</si>
  <si>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</si>
  <si>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</si>
  <si>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</si>
  <si>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</si>
  <si>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</si>
  <si>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</si>
  <si>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</si>
  <si>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</si>
  <si>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</si>
  <si>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</si>
  <si>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</si>
  <si>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</si>
  <si>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</si>
  <si>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</si>
  <si>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</si>
  <si>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</si>
  <si>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</si>
  <si>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</si>
  <si>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</si>
  <si>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</si>
  <si>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</si>
  <si>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</si>
  <si>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</si>
  <si>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</si>
  <si>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</si>
  <si>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</si>
  <si>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</si>
  <si>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</si>
  <si>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</si>
  <si>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</si>
  <si>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</si>
  <si>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</si>
  <si>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</si>
  <si>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</si>
  <si>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</si>
  <si>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</si>
  <si>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</si>
  <si>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</si>
  <si>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</si>
  <si>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</si>
  <si>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</si>
  <si>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</si>
  <si>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</si>
  <si>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</si>
  <si>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</si>
  <si>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</si>
  <si>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</si>
  <si>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</si>
  <si>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</si>
  <si>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</si>
  <si>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</si>
  <si>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</si>
  <si>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</si>
  <si>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</si>
  <si>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</si>
  <si>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</si>
  <si>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</si>
  <si>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</si>
  <si>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</si>
  <si>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</si>
  <si>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</si>
  <si>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</si>
  <si>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</si>
  <si>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</si>
  <si>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</si>
  <si>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</si>
  <si>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</si>
  <si>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</si>
  <si>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</si>
  <si>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</si>
  <si>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</si>
  <si>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</si>
  <si>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</si>
  <si>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</si>
  <si>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</si>
  <si>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</si>
  <si>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</si>
  <si>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</si>
  <si>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</si>
  <si>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</si>
  <si>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</si>
  <si>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</si>
  <si>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</si>
  <si>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</si>
  <si>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</si>
  <si>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</si>
  <si>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</si>
  <si>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</si>
  <si>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</si>
  <si>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</si>
  <si>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</si>
  <si>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</si>
  <si>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</si>
  <si>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</si>
  <si>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</si>
  <si>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</si>
  <si>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</si>
  <si>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</si>
  <si>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</si>
  <si>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</si>
  <si>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</si>
  <si>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</si>
  <si>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</si>
  <si>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</si>
  <si>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</si>
  <si>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</si>
  <si>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</si>
  <si>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</si>
  <si>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</si>
  <si>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</si>
  <si>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</si>
  <si>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</si>
  <si>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</si>
  <si>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</si>
  <si>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</si>
  <si>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</si>
  <si>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</si>
  <si>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</si>
  <si>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</si>
  <si>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</si>
  <si>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</si>
  <si>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</si>
  <si>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</si>
  <si>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</si>
  <si>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</si>
  <si>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</si>
  <si>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</si>
  <si>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</si>
  <si>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</si>
  <si>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</si>
  <si>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</si>
  <si>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</si>
  <si>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</si>
  <si>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</si>
  <si>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</si>
  <si>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</si>
  <si>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</si>
  <si>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</si>
  <si>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</si>
  <si>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</si>
  <si>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</si>
  <si>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</si>
  <si>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</si>
  <si>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</si>
  <si>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</si>
  <si>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</si>
  <si>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</si>
  <si>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</si>
  <si>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</si>
  <si>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</si>
  <si>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</si>
  <si>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</si>
  <si>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</si>
  <si>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</si>
  <si>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</si>
  <si>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</si>
  <si>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</si>
  <si>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</si>
  <si>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</si>
  <si>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</si>
  <si>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</si>
  <si>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</si>
  <si>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</si>
  <si>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</si>
  <si>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</si>
  <si>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</si>
  <si>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</si>
  <si>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</si>
  <si>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</si>
  <si>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</si>
  <si>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</si>
  <si>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</si>
  <si>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</si>
  <si>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</si>
  <si>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</si>
  <si>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</si>
  <si>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</si>
  <si>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</si>
  <si>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</si>
  <si>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</si>
  <si>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</si>
  <si>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</si>
  <si>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</si>
  <si>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</si>
  <si>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</si>
  <si>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</si>
  <si>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</si>
  <si>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</si>
  <si>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</si>
  <si>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</si>
  <si>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</si>
  <si>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</si>
  <si>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</si>
  <si>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</si>
  <si>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</si>
  <si>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</si>
  <si>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</si>
  <si>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</si>
  <si>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</si>
  <si>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</si>
  <si>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</si>
  <si>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</si>
  <si>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</si>
  <si>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</si>
  <si>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</si>
  <si>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</si>
  <si>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</si>
  <si>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</si>
  <si>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</si>
  <si>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</si>
  <si>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</si>
  <si>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</si>
  <si>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</si>
  <si>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</si>
  <si>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</si>
  <si>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</si>
  <si>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</si>
  <si>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</si>
  <si>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</si>
  <si>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</si>
  <si>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</si>
  <si>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</si>
  <si>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</si>
  <si>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</si>
  <si>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</si>
  <si>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</si>
  <si>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</si>
  <si>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</si>
  <si>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</si>
  <si>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</si>
  <si>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</si>
  <si>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</si>
  <si>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</si>
  <si>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</si>
  <si>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</si>
  <si>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</si>
  <si>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</si>
  <si>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</si>
  <si>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</si>
  <si>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</si>
  <si>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</si>
  <si>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</si>
  <si>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</si>
  <si>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</si>
  <si>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</si>
  <si>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</si>
  <si>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</si>
  <si>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</si>
  <si>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</si>
  <si>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</si>
  <si>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</si>
  <si>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</si>
  <si>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</si>
  <si>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</si>
  <si>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</si>
  <si>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</si>
  <si>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</si>
  <si>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</si>
  <si>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</si>
  <si>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</si>
  <si>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</si>
  <si>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</si>
  <si>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</si>
  <si>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</si>
  <si>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</si>
  <si>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</si>
  <si>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</si>
  <si>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</si>
  <si>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</si>
  <si>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</si>
  <si>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</si>
  <si>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</si>
  <si>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</si>
  <si>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</si>
  <si>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</si>
  <si>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</si>
  <si>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</si>
  <si>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</si>
  <si>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</si>
  <si>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</si>
  <si>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</si>
  <si>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</si>
  <si>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</si>
  <si>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</si>
  <si>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</si>
  <si>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</si>
  <si>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</si>
  <si>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</si>
  <si>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</si>
  <si>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</si>
  <si>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</si>
  <si>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</si>
  <si>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</si>
  <si>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</si>
  <si>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</si>
  <si>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</si>
  <si>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</si>
  <si>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</si>
  <si>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</si>
  <si>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</si>
  <si>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</si>
  <si>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</si>
  <si>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</si>
  <si>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</si>
  <si>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</si>
  <si>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</si>
  <si>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</si>
  <si>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</si>
  <si>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</si>
  <si>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</si>
  <si>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</si>
  <si>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</si>
  <si>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</si>
  <si>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</si>
  <si>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</si>
  <si>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</si>
  <si>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</si>
  <si>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</si>
  <si>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</si>
  <si>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</si>
  <si>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</si>
  <si>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</si>
  <si>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</si>
  <si>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</si>
  <si>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</si>
  <si>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</si>
  <si>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</si>
  <si>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</si>
  <si>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</si>
  <si>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</si>
  <si>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</si>
  <si>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</si>
  <si>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</si>
  <si>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</si>
  <si>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</si>
  <si>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</si>
  <si>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</si>
  <si>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</si>
  <si>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</si>
  <si>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</si>
  <si>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</si>
  <si>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</si>
  <si>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</si>
  <si>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</si>
  <si>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</si>
  <si>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</si>
  <si>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</si>
  <si>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</si>
  <si>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</si>
  <si>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</si>
  <si>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</si>
  <si>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</si>
  <si>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</si>
  <si>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</si>
  <si>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</si>
  <si>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</si>
  <si>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</si>
  <si>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</si>
  <si>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</si>
  <si>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</si>
  <si>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</si>
  <si>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</si>
  <si>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</si>
  <si>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</si>
  <si>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</si>
  <si>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</si>
  <si>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</si>
  <si>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</si>
  <si>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</si>
  <si>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</si>
  <si>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</si>
  <si>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</si>
  <si>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</si>
  <si>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</si>
  <si>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</si>
  <si>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</si>
  <si>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</si>
  <si>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</si>
  <si>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</si>
  <si>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</si>
  <si>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</si>
  <si>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</si>
  <si>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</si>
  <si>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</si>
  <si>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</si>
  <si>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</si>
  <si>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</si>
  <si>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</si>
  <si>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</si>
  <si>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</si>
  <si>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</si>
  <si>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</si>
  <si>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</si>
  <si>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</si>
  <si>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</si>
  <si>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</si>
  <si>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</si>
  <si>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</si>
  <si>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</si>
  <si>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</si>
  <si>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</si>
  <si>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</si>
  <si>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</si>
  <si>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</si>
  <si>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</si>
  <si>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</si>
  <si>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</si>
  <si>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</si>
  <si>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</si>
  <si>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</si>
  <si>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</si>
  <si>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</si>
  <si>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</si>
  <si>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</si>
  <si>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</si>
  <si>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</si>
  <si>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</si>
  <si>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</si>
  <si>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</si>
  <si>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</si>
  <si>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</si>
  <si>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</si>
  <si>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</si>
  <si>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</si>
  <si>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</si>
  <si>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</si>
  <si>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</si>
  <si>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</si>
  <si>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</si>
  <si>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</si>
  <si>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</si>
  <si>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</si>
  <si>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</si>
  <si>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</si>
  <si>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</si>
  <si>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</si>
  <si>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</si>
  <si>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</si>
  <si>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</si>
  <si>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</si>
  <si>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</si>
  <si>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</si>
  <si>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</si>
  <si>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</si>
  <si>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</si>
  <si>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</si>
  <si>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</si>
  <si>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</si>
  <si>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</si>
  <si>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</si>
  <si>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</si>
  <si>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</si>
  <si>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</si>
  <si>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</si>
  <si>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</si>
  <si>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</si>
  <si>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</si>
  <si>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</si>
  <si>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</si>
  <si>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</si>
  <si>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</si>
  <si>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</si>
  <si>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</si>
  <si>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</si>
  <si>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</si>
  <si>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</si>
  <si>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</si>
  <si>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</si>
  <si>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</si>
  <si>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</si>
  <si>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</si>
  <si>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</si>
  <si>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</si>
  <si>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</si>
  <si>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</si>
  <si>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</si>
  <si>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</si>
  <si>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</si>
  <si>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</si>
  <si>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</si>
  <si>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</si>
  <si>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</si>
  <si>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</si>
  <si>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</si>
  <si>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</si>
  <si>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</si>
  <si>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</si>
  <si>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</si>
  <si>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</si>
  <si>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</si>
  <si>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</si>
  <si>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</si>
  <si>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</si>
  <si>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</si>
  <si>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</si>
  <si>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</si>
  <si>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</si>
  <si>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</si>
  <si>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</si>
  <si>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</si>
  <si>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</si>
  <si>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</si>
  <si>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</si>
  <si>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</si>
  <si>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</si>
  <si>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</si>
  <si>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</si>
  <si>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</si>
  <si>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</si>
  <si>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</si>
  <si>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</si>
  <si>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</si>
  <si>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</si>
  <si>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</si>
  <si>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</si>
  <si>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</si>
  <si>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</si>
  <si>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</si>
  <si>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</si>
  <si>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</si>
  <si>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</si>
  <si>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</si>
  <si>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</si>
  <si>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</si>
  <si>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</si>
  <si>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</si>
  <si>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</si>
  <si>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</si>
  <si>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</si>
  <si>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</si>
  <si>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</si>
  <si>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</si>
  <si>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</si>
  <si>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</si>
  <si>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</si>
  <si>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</si>
  <si>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</si>
  <si>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</si>
  <si>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</si>
  <si>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</si>
  <si>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</si>
  <si>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</si>
  <si>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</si>
  <si>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</si>
  <si>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</si>
  <si>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</si>
  <si>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</si>
  <si>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</si>
  <si>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</si>
  <si>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</si>
  <si>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</si>
  <si>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</si>
  <si>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</si>
  <si>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</si>
  <si>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</si>
  <si>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</si>
  <si>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</si>
  <si>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</si>
  <si>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</si>
  <si>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</si>
  <si>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</si>
  <si>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</si>
  <si>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</si>
  <si>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</si>
  <si>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</si>
  <si>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</si>
  <si>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</si>
  <si>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</si>
  <si>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</si>
  <si>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</si>
  <si>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</si>
  <si>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</si>
  <si>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</si>
  <si>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</si>
  <si>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</si>
  <si>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</si>
  <si>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</si>
  <si>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</si>
  <si>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</si>
  <si>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</si>
  <si>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</si>
  <si>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</si>
  <si>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</si>
  <si>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</si>
  <si>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</si>
  <si>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</si>
  <si>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</si>
  <si>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</si>
  <si>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</si>
  <si>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</si>
  <si>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</si>
  <si>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</si>
  <si>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</si>
  <si>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</si>
  <si>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</si>
  <si>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</si>
  <si>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</si>
  <si>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</si>
  <si>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</si>
  <si>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</si>
  <si>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</si>
  <si>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</si>
  <si>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</si>
  <si>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</si>
  <si>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</si>
  <si>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</si>
  <si>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</si>
  <si>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</si>
  <si>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</si>
  <si>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</si>
  <si>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</si>
  <si>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</si>
  <si>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</si>
  <si>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</si>
  <si>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</si>
  <si>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</si>
  <si>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</si>
  <si>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</si>
  <si>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</si>
  <si>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</si>
  <si>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</si>
  <si>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</si>
  <si>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</si>
  <si>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</si>
  <si>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</si>
  <si>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</si>
  <si>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</si>
  <si>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</si>
  <si>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</si>
  <si>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</si>
  <si>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</si>
  <si>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</si>
  <si>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</si>
  <si>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</si>
  <si>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</si>
  <si>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</si>
  <si>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</si>
  <si>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</si>
  <si>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</si>
  <si>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</si>
  <si>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</si>
  <si>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</si>
  <si>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</si>
  <si>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</si>
  <si>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</si>
  <si>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</si>
  <si>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</si>
  <si>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</si>
  <si>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</si>
  <si>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</si>
  <si>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</si>
  <si>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</si>
  <si>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</si>
  <si>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</si>
  <si>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</si>
  <si>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</si>
  <si>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</si>
  <si>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</si>
  <si>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</si>
  <si>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</si>
  <si>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</si>
  <si>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</si>
  <si>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</si>
  <si>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</si>
  <si>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</si>
  <si>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</si>
  <si>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</si>
  <si>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</si>
  <si>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</si>
  <si>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</si>
  <si>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</si>
  <si>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</si>
  <si>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</si>
  <si>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</si>
  <si>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</si>
  <si>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</si>
  <si>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</si>
  <si>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</si>
  <si>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</si>
  <si>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</si>
  <si>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</si>
  <si>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</si>
  <si>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</si>
  <si>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</si>
  <si>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</si>
  <si>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</si>
  <si>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</si>
  <si>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</si>
  <si>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</si>
  <si>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</si>
  <si>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</si>
  <si>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</si>
  <si>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</si>
  <si>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</si>
  <si>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</si>
  <si>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</si>
  <si>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</si>
  <si>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</si>
  <si>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</si>
  <si>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</si>
  <si>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</si>
  <si>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</si>
  <si>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</si>
  <si>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</si>
  <si>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</si>
  <si>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</si>
  <si>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</si>
  <si>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</si>
  <si>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</si>
  <si>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</si>
  <si>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</si>
  <si>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</si>
  <si>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</si>
  <si>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</si>
  <si>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</si>
  <si>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</si>
  <si>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</si>
  <si>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</si>
  <si>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</si>
  <si>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</si>
  <si>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</si>
  <si>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</si>
  <si>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</si>
  <si>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</si>
  <si>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</si>
  <si>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</si>
  <si>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</si>
  <si>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</si>
  <si>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</si>
  <si>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</si>
  <si>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</si>
  <si>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</si>
  <si>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</si>
  <si>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</si>
  <si>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</si>
  <si>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</si>
  <si>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</si>
  <si>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</si>
  <si>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</si>
  <si>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</si>
  <si>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</si>
  <si>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</si>
  <si>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</si>
  <si>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</si>
  <si>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</si>
  <si>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</si>
  <si>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</si>
  <si>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</si>
  <si>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</si>
  <si>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</si>
  <si>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</si>
  <si>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</si>
  <si>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</si>
  <si>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</si>
  <si>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</si>
  <si>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</si>
  <si>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</si>
  <si>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</si>
  <si>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</si>
  <si>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</si>
  <si>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</si>
  <si>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</si>
  <si>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</si>
  <si>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</si>
  <si>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</si>
  <si>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</si>
  <si>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</si>
  <si>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</si>
  <si>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</si>
  <si>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</si>
  <si>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</si>
  <si>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</si>
  <si>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</si>
  <si>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</si>
  <si>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</si>
  <si>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</si>
  <si>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</si>
  <si>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</si>
  <si>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</si>
  <si>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</si>
  <si>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</si>
  <si>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</si>
  <si>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</si>
  <si>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</si>
  <si>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</si>
  <si>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</si>
  <si>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</si>
  <si>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</si>
  <si>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</si>
  <si>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</si>
  <si>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</si>
  <si>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</si>
  <si>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</si>
  <si>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</si>
  <si>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</si>
  <si>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</si>
  <si>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</si>
  <si>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</si>
  <si>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</si>
  <si>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</si>
  <si>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</si>
  <si>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</si>
  <si>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</si>
  <si>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</si>
  <si>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</si>
  <si>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</si>
  <si>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</si>
  <si>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</si>
  <si>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</si>
  <si>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</si>
  <si>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</si>
  <si>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</si>
  <si>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</si>
  <si>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</si>
  <si>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</si>
  <si>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</si>
  <si>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</si>
  <si>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</si>
  <si>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</si>
  <si>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</si>
  <si>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</si>
  <si>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</si>
  <si>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</si>
  <si>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</si>
  <si>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</si>
  <si>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</si>
  <si>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</si>
  <si>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</si>
  <si>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</si>
  <si>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</si>
  <si>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</si>
  <si>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</si>
  <si>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</si>
  <si>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</si>
  <si>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</si>
  <si>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</si>
  <si>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</si>
  <si>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</si>
  <si>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</si>
  <si>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</si>
  <si>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</si>
  <si>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</si>
  <si>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</si>
  <si>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</si>
  <si>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</si>
  <si>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</si>
  <si>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</si>
  <si>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</si>
  <si>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</si>
  <si>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</si>
  <si>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</si>
  <si>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</si>
  <si>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</si>
  <si>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</si>
  <si>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</si>
  <si>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</si>
  <si>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</si>
  <si>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</si>
  <si>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</si>
  <si>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</si>
  <si>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</si>
  <si>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</si>
  <si>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</si>
  <si>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</si>
  <si>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</si>
  <si>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</si>
  <si>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</si>
  <si>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</si>
  <si>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</si>
  <si>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</si>
  <si>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</si>
  <si>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</si>
  <si>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</si>
  <si>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</si>
  <si>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</si>
  <si>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</si>
  <si>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</si>
  <si>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</si>
  <si>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</si>
  <si>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</si>
  <si>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</si>
  <si>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</si>
  <si>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</si>
  <si>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</si>
  <si>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</si>
  <si>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</si>
  <si>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</si>
  <si>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</si>
  <si>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</si>
  <si>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</si>
  <si>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</si>
  <si>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</si>
  <si>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</si>
  <si>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</si>
  <si>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</si>
  <si>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</si>
  <si>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</si>
  <si>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</si>
  <si>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</si>
  <si>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</si>
  <si>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</si>
  <si>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</si>
  <si>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</si>
  <si>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</si>
  <si>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</si>
  <si>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</si>
  <si>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</si>
  <si>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</si>
  <si>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</si>
  <si>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</si>
  <si>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</si>
  <si>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</si>
  <si>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</si>
  <si>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</si>
  <si>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</si>
  <si>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</si>
  <si>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</si>
  <si>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</si>
  <si>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</si>
  <si>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</si>
  <si>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</si>
  <si>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</si>
  <si>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</si>
  <si>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</si>
  <si>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</si>
  <si>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</si>
  <si>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</si>
  <si>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</si>
  <si>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</si>
  <si>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</si>
  <si>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</si>
  <si>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</si>
  <si>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</si>
  <si>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</si>
  <si>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</si>
  <si>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</si>
  <si>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</si>
  <si>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</si>
  <si>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</si>
  <si>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</si>
  <si>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</si>
  <si>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</si>
  <si>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</si>
  <si>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</si>
  <si>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</si>
  <si>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</si>
  <si>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</si>
  <si>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</si>
  <si>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</si>
  <si>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</si>
  <si>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</si>
  <si>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</si>
  <si>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</si>
  <si>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</si>
  <si>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</si>
  <si>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</si>
  <si>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</si>
  <si>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</si>
  <si>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</si>
  <si>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</si>
  <si>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</si>
  <si>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</si>
  <si>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</si>
  <si>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</si>
  <si>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</si>
  <si>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</si>
  <si>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</si>
  <si>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</si>
  <si>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</si>
  <si>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</si>
  <si>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</si>
  <si>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</si>
  <si>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</si>
  <si>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</si>
  <si>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</si>
  <si>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</si>
  <si>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</si>
  <si>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</si>
  <si>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</si>
  <si>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</si>
  <si>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</si>
  <si>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</si>
  <si>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</si>
  <si>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</si>
  <si>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</si>
  <si>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</si>
  <si>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</si>
  <si>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</si>
  <si>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</si>
  <si>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</si>
  <si>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</si>
  <si>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</si>
  <si>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</si>
  <si>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</si>
  <si>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</si>
  <si>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</si>
  <si>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</si>
  <si>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</si>
  <si>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</si>
  <si>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</si>
  <si>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</si>
  <si>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</si>
  <si>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</si>
  <si>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</si>
  <si>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</si>
  <si>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</si>
  <si>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</si>
  <si>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</si>
  <si>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</si>
  <si>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</si>
  <si>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</si>
  <si>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</si>
  <si>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</si>
  <si>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</si>
  <si>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</si>
  <si>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</si>
  <si>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</si>
  <si>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</si>
  <si>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</si>
  <si>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</si>
  <si>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</si>
  <si>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</si>
  <si>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</si>
  <si>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</si>
  <si>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</si>
  <si>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</si>
  <si>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</si>
  <si>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</si>
  <si>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</si>
  <si>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</si>
  <si>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</si>
  <si>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</si>
  <si>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</si>
  <si>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</si>
  <si>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</si>
  <si>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</si>
  <si>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</si>
  <si>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</si>
  <si>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</si>
  <si>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</si>
  <si>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</si>
  <si>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</si>
  <si>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</si>
  <si>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</si>
  <si>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</si>
  <si>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</si>
  <si>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</si>
  <si>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</si>
  <si>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</si>
  <si>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</si>
  <si>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</si>
  <si>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</si>
  <si>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</si>
  <si>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</si>
  <si>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</si>
  <si>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</si>
  <si>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</si>
  <si>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</si>
  <si>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</si>
  <si>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</si>
  <si>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</si>
  <si>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</si>
  <si>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</si>
  <si>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</si>
  <si>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</si>
  <si>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</si>
  <si>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</si>
  <si>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</si>
  <si>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</si>
  <si>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</si>
  <si>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</si>
  <si>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</si>
  <si>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</si>
  <si>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</si>
  <si>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</si>
  <si>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</si>
  <si>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</si>
  <si>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</si>
  <si>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</si>
  <si>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</si>
  <si>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</si>
  <si>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</si>
  <si>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</si>
  <si>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</si>
  <si>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</si>
  <si>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</si>
  <si>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</si>
  <si>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</si>
  <si>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</si>
  <si>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</si>
  <si>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</si>
  <si>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</si>
  <si>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</si>
  <si>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</si>
  <si>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</si>
  <si>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</si>
  <si>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</si>
  <si>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</si>
  <si>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</si>
  <si>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</si>
  <si>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</si>
  <si>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</si>
  <si>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</si>
  <si>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</si>
  <si>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</si>
  <si>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</si>
  <si>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</si>
  <si>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</si>
  <si>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</si>
  <si>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</si>
  <si>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</si>
  <si>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</si>
  <si>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</si>
  <si>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</si>
  <si>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</si>
  <si>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</si>
  <si>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</si>
  <si>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</si>
  <si>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</si>
  <si>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</si>
  <si>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</si>
  <si>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</si>
  <si>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</si>
  <si>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</si>
  <si>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</si>
  <si>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</si>
  <si>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</si>
  <si>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</si>
  <si>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</si>
  <si>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</si>
  <si>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</si>
  <si>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</si>
  <si>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</si>
  <si>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</si>
  <si>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</si>
  <si>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</si>
  <si>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</si>
  <si>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</si>
  <si>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</si>
  <si>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</si>
  <si>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</si>
  <si>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</si>
  <si>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</si>
  <si>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</si>
  <si>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</si>
  <si>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</si>
  <si>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</si>
  <si>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</si>
  <si>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</si>
  <si>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</si>
  <si>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</si>
  <si>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</si>
  <si>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</si>
  <si>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</si>
  <si>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</si>
  <si>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</si>
  <si>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</si>
  <si>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</si>
  <si>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</si>
  <si>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</si>
  <si>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</si>
  <si>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</si>
  <si>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</si>
  <si>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</si>
  <si>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</si>
  <si>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</si>
  <si>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</si>
  <si>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</si>
  <si>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</si>
  <si>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</si>
  <si>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</si>
  <si>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</si>
  <si>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</si>
  <si>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</si>
  <si>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</si>
  <si>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</si>
  <si>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</si>
  <si>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</si>
  <si>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</si>
  <si>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</si>
  <si>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</si>
  <si>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</si>
  <si>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</si>
  <si>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</si>
  <si>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</si>
  <si>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</si>
  <si>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</si>
  <si>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</si>
  <si>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</si>
  <si>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</si>
  <si>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</si>
  <si>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</si>
  <si>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</si>
  <si>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</si>
  <si>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</si>
  <si>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</si>
  <si>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</si>
  <si>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</si>
  <si>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</si>
  <si>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</si>
  <si>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</si>
  <si>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</si>
  <si>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</si>
  <si>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</si>
  <si>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</si>
  <si>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</si>
  <si>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</si>
  <si>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</si>
  <si>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</si>
  <si>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</si>
  <si>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</si>
  <si>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</si>
  <si>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</si>
  <si>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</si>
  <si>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</si>
  <si>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</si>
  <si>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</si>
  <si>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</si>
  <si>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</si>
  <si>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</si>
  <si>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</si>
  <si>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</si>
  <si>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</si>
  <si>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</si>
  <si>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</si>
  <si>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</si>
  <si>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</si>
  <si>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</si>
  <si>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</si>
  <si>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</si>
  <si>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</si>
  <si>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</si>
  <si>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</si>
  <si>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</si>
  <si>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</si>
  <si>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</si>
  <si>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</si>
  <si>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</si>
  <si>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</si>
  <si>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</si>
  <si>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</si>
  <si>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</si>
  <si>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</si>
  <si>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</si>
  <si>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</si>
  <si>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</si>
  <si>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</si>
  <si>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</si>
  <si>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</si>
  <si>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</si>
  <si>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</si>
  <si>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</si>
  <si>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</si>
  <si>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</si>
  <si>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</si>
  <si>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</si>
  <si>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</si>
  <si>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</si>
  <si>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</si>
  <si>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</si>
  <si>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</si>
  <si>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</si>
  <si>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</si>
  <si>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</si>
  <si>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</si>
  <si>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</si>
  <si>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</si>
  <si>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</si>
  <si>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</si>
  <si>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</si>
  <si>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</si>
  <si>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</si>
  <si>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</si>
  <si>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</si>
  <si>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</si>
  <si>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</si>
  <si>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</si>
  <si>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</si>
  <si>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</si>
  <si>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</si>
  <si>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</si>
  <si>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</si>
  <si>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</si>
  <si>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</si>
  <si>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</si>
  <si>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</si>
  <si>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</si>
  <si>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</si>
  <si>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</si>
  <si>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</si>
  <si>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</si>
  <si>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</si>
  <si>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</si>
  <si>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</si>
  <si>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</si>
  <si>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</si>
  <si>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</si>
  <si>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</si>
  <si>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</si>
  <si>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</si>
  <si>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</si>
  <si>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</si>
  <si>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</si>
  <si>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</si>
  <si>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</si>
  <si>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</si>
  <si>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</si>
  <si>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</si>
  <si>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</si>
  <si>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</si>
  <si>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</si>
  <si>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</si>
  <si>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</si>
  <si>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</si>
  <si>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</si>
  <si>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</si>
  <si>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</si>
  <si>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</si>
  <si>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</si>
  <si>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</si>
  <si>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</si>
  <si>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</si>
  <si>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</si>
  <si>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</si>
  <si>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</si>
  <si>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</si>
  <si>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</si>
  <si>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</si>
  <si>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</si>
  <si>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</si>
  <si>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</si>
  <si>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</si>
  <si>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</si>
  <si>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</si>
  <si>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</si>
  <si>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</si>
  <si>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</si>
  <si>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</si>
  <si>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</si>
  <si>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</si>
  <si>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</si>
  <si>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</si>
  <si>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</si>
  <si>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</si>
  <si>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</si>
  <si>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</si>
  <si>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</si>
  <si>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</si>
  <si>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</si>
  <si>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</si>
  <si>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</si>
  <si>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</si>
  <si>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</si>
  <si>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</si>
  <si>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</si>
  <si>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</si>
  <si>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</si>
  <si>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</si>
  <si>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</si>
  <si>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</si>
  <si>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</si>
  <si>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</si>
  <si>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</si>
  <si>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</si>
  <si>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</si>
  <si>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</si>
  <si>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</si>
  <si>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</si>
  <si>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</si>
  <si>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</si>
  <si>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</si>
  <si>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</si>
  <si>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</si>
  <si>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</si>
  <si>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</si>
  <si>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</si>
  <si>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</si>
  <si>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</si>
  <si>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</si>
  <si>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</si>
  <si>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</si>
  <si>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</si>
  <si>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</si>
  <si>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</si>
  <si>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</si>
  <si>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</si>
  <si>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</si>
  <si>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</si>
  <si>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</si>
  <si>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</si>
  <si>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</si>
  <si>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</si>
  <si>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</si>
  <si>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</si>
  <si>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</si>
  <si>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</si>
  <si>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</si>
  <si>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</si>
  <si>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</si>
  <si>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</si>
  <si>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</si>
  <si>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</si>
  <si>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</si>
  <si>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</si>
  <si>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</si>
  <si>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</si>
  <si>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</si>
  <si>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</si>
  <si>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</si>
  <si>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</si>
  <si>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</si>
  <si>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</si>
  <si>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</si>
  <si>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</si>
  <si>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</si>
  <si>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</si>
  <si>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</si>
  <si>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</si>
  <si>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</si>
  <si>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</si>
  <si>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</si>
  <si>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</si>
  <si>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</si>
  <si>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</si>
  <si>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</si>
  <si>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</si>
  <si>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</si>
  <si>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</si>
  <si>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</si>
  <si>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</si>
  <si>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</si>
  <si>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</si>
  <si>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</si>
  <si>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</si>
  <si>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</si>
  <si>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</si>
  <si>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</si>
  <si>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</si>
  <si>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</si>
  <si>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</si>
  <si>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</si>
  <si>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</si>
  <si>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</si>
  <si>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</si>
  <si>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</si>
  <si>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</si>
  <si>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</si>
  <si>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</si>
  <si>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</si>
  <si>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</si>
  <si>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</si>
  <si>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</si>
  <si>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</si>
  <si>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</si>
  <si>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</si>
  <si>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</si>
  <si>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</si>
  <si>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</si>
  <si>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</si>
  <si>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</si>
  <si>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</si>
  <si>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</si>
  <si>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</si>
  <si>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</si>
  <si>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</si>
  <si>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</si>
  <si>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</si>
  <si>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</si>
  <si>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</si>
  <si>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</si>
  <si>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</si>
  <si>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</si>
  <si>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</si>
  <si>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</si>
  <si>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</si>
  <si>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</si>
  <si>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</si>
  <si>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</si>
  <si>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</si>
  <si>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</si>
  <si>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</si>
  <si>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</si>
  <si>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</si>
  <si>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</si>
  <si>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</si>
  <si>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</si>
  <si>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</si>
  <si>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</si>
  <si>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</si>
  <si>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</si>
  <si>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</si>
  <si>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</si>
  <si>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</si>
  <si>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</si>
  <si>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</si>
  <si>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</si>
  <si>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</si>
  <si>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</si>
  <si>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</si>
  <si>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</si>
  <si>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</si>
  <si>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</si>
  <si>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</si>
  <si>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</si>
  <si>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</si>
  <si>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</si>
  <si>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</si>
  <si>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</si>
  <si>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</si>
  <si>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</si>
  <si>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</si>
  <si>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</si>
  <si>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</si>
  <si>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</si>
  <si>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</si>
  <si>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</si>
  <si>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</si>
  <si>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</si>
  <si>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</si>
  <si>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</si>
  <si>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</si>
  <si>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</si>
  <si>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</si>
  <si>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</si>
  <si>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</si>
  <si>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</si>
  <si>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</si>
  <si>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</si>
  <si>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</si>
  <si>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</si>
  <si>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</si>
  <si>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</si>
  <si>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</si>
  <si>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</si>
  <si>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</si>
  <si>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</si>
  <si>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</si>
  <si>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</si>
  <si>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</si>
  <si>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</si>
  <si>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</si>
  <si>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</si>
  <si>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</si>
  <si>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</si>
  <si>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</si>
  <si>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</si>
  <si>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</si>
  <si>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</si>
  <si>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</si>
  <si>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</si>
  <si>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</si>
  <si>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</si>
  <si>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</si>
  <si>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</si>
  <si>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</si>
  <si>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</si>
  <si>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</si>
  <si>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</si>
  <si>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</si>
  <si>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</si>
  <si>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</si>
  <si>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</si>
  <si>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</si>
  <si>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</si>
  <si>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</si>
  <si>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</si>
  <si>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</si>
  <si>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</si>
  <si>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</si>
  <si>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</si>
  <si>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</si>
  <si>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</si>
  <si>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</si>
  <si>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</si>
  <si>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</si>
  <si>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</si>
  <si>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</si>
  <si>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</si>
  <si>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</si>
  <si>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</si>
  <si>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</si>
  <si>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</si>
  <si>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</si>
  <si>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</si>
  <si>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</si>
  <si>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</si>
  <si>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</si>
  <si>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</si>
  <si>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</si>
  <si>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</si>
  <si>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</si>
  <si>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</si>
  <si>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</si>
  <si>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</si>
  <si>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</si>
  <si>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</si>
  <si>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</si>
  <si>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</si>
  <si>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</si>
  <si>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</si>
  <si>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</si>
  <si>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</si>
  <si>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</si>
  <si>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</si>
  <si>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</si>
  <si>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</si>
  <si>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</si>
  <si>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</si>
  <si>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</si>
  <si>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</si>
  <si>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</si>
  <si>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</si>
  <si>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</si>
  <si>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</si>
  <si>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</si>
  <si>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</si>
  <si>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</si>
  <si>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</si>
  <si>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</si>
  <si>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</si>
  <si>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</si>
  <si>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</si>
  <si>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</si>
  <si>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</si>
  <si>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</si>
  <si>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</si>
  <si>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</si>
  <si>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</si>
  <si>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</si>
  <si>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</si>
  <si>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</si>
  <si>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</si>
  <si>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</si>
  <si>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</si>
  <si>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</si>
  <si>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</si>
  <si>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</si>
  <si>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</si>
  <si>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</si>
  <si>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</si>
  <si>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</si>
  <si>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</si>
  <si>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</si>
  <si>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</si>
  <si>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</si>
  <si>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</si>
  <si>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</si>
  <si>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</si>
  <si>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</si>
  <si>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</si>
  <si>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</si>
  <si>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</si>
  <si>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</si>
  <si>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</si>
  <si>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</si>
  <si>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</si>
  <si>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</si>
  <si>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</si>
  <si>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</si>
  <si>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</si>
  <si>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</si>
  <si>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</si>
  <si>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</si>
  <si>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</si>
  <si>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</si>
  <si>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</si>
  <si>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</si>
  <si>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</si>
  <si>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</si>
  <si>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</si>
  <si>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</si>
  <si>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</si>
  <si>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</si>
  <si>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</si>
  <si>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</si>
  <si>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</si>
  <si>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</si>
  <si>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</si>
  <si>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</si>
  <si>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</si>
  <si>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</si>
  <si>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</si>
  <si>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</si>
  <si>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</si>
  <si>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</si>
  <si>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</si>
  <si>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</si>
  <si>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</si>
  <si>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</si>
  <si>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</si>
  <si>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</si>
  <si>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</si>
  <si>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</si>
  <si>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</si>
  <si>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</si>
  <si>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</si>
  <si>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</si>
  <si>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</si>
  <si>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</si>
  <si>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</si>
  <si>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</si>
  <si>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</si>
  <si>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</si>
  <si>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</si>
  <si>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</si>
  <si>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</si>
  <si>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</si>
  <si>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</si>
  <si>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</si>
  <si>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</si>
  <si>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</si>
  <si>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</si>
  <si>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</si>
  <si>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</si>
  <si>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</si>
  <si>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</si>
  <si>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</si>
  <si>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</si>
  <si>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</si>
  <si>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</si>
  <si>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</si>
  <si>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</si>
  <si>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</si>
  <si>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</si>
  <si>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</si>
  <si>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</si>
  <si>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</si>
  <si>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</si>
  <si>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</si>
  <si>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</si>
  <si>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</si>
  <si>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</si>
  <si>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</si>
  <si>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</si>
  <si>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</si>
  <si>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</si>
  <si>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</si>
  <si>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</si>
  <si>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</si>
  <si>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</si>
  <si>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</si>
  <si>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</si>
  <si>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</si>
  <si>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</si>
  <si>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</si>
  <si>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</si>
  <si>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</si>
  <si>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</si>
  <si>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</si>
  <si>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</si>
  <si>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</si>
  <si>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</si>
  <si>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</si>
  <si>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</si>
  <si>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</si>
  <si>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</si>
  <si>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</si>
  <si>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</si>
  <si>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</si>
  <si>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</si>
  <si>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</si>
  <si>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</si>
  <si>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</si>
  <si>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</si>
  <si>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</si>
  <si>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</si>
  <si>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</si>
  <si>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</si>
  <si>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</si>
  <si>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</si>
  <si>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</si>
  <si>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</si>
  <si>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</si>
  <si>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</si>
  <si>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</si>
  <si>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</si>
  <si>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</si>
  <si>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</si>
  <si>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</si>
  <si>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</si>
  <si>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</si>
  <si>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</si>
  <si>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</si>
  <si>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</si>
  <si>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</si>
  <si>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</si>
  <si>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</si>
  <si>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</si>
  <si>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</si>
  <si>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</si>
  <si>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</si>
  <si>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</si>
  <si>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</si>
  <si>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</si>
  <si>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</si>
  <si>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</si>
  <si>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</si>
  <si>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</si>
  <si>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</si>
  <si>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</si>
  <si>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</si>
  <si>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</si>
  <si>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</si>
  <si>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</si>
  <si>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</si>
  <si>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</si>
  <si>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</si>
  <si>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</si>
  <si>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</si>
  <si>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</si>
  <si>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</si>
  <si>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</si>
  <si>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</si>
  <si>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</si>
  <si>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</si>
  <si>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</si>
  <si>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</si>
  <si>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</si>
  <si>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</si>
  <si>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</si>
  <si>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</si>
  <si>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</si>
  <si>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</si>
  <si>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</si>
  <si>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</si>
  <si>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</si>
  <si>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</si>
  <si>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</si>
  <si>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</si>
  <si>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</si>
  <si>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</si>
  <si>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</si>
  <si>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</si>
  <si>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</si>
  <si>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</si>
  <si>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</si>
  <si>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</si>
  <si>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</si>
  <si>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</si>
  <si>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</si>
  <si>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</si>
  <si>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</si>
  <si>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</si>
  <si>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</si>
  <si>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</si>
  <si>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</si>
  <si>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</si>
  <si>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</si>
  <si>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</si>
  <si>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</si>
  <si>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</si>
  <si>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</si>
  <si>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</si>
  <si>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</si>
  <si>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</si>
  <si>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</si>
  <si>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</si>
  <si>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</si>
  <si>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</si>
  <si>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</si>
  <si>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</si>
  <si>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</si>
  <si>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</si>
  <si>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</si>
  <si>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</si>
  <si>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</si>
  <si>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</si>
  <si>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</si>
  <si>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</si>
  <si>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</si>
  <si>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</si>
  <si>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</si>
  <si>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</si>
  <si>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</si>
  <si>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</si>
  <si>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</si>
  <si>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</si>
  <si>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</si>
  <si>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</si>
  <si>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</si>
  <si>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</si>
  <si>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</si>
  <si>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</si>
  <si>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</si>
  <si>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</si>
  <si>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</si>
  <si>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</si>
  <si>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</si>
  <si>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</si>
  <si>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</si>
  <si>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</si>
  <si>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</si>
  <si>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</si>
  <si>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</si>
  <si>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</si>
  <si>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</si>
  <si>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</si>
  <si>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</si>
  <si>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</si>
  <si>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</si>
  <si>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</si>
  <si>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</si>
  <si>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</si>
  <si>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</si>
  <si>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</si>
  <si>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</si>
  <si>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</si>
  <si>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</si>
  <si>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</si>
  <si>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</si>
  <si>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</si>
  <si>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</si>
  <si>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</si>
  <si>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</si>
  <si>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</si>
  <si>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</si>
  <si>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</si>
  <si>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</si>
  <si>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</si>
  <si>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</si>
  <si>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</si>
  <si>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</si>
  <si>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</si>
  <si>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</si>
  <si>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</si>
  <si>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</si>
  <si>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</si>
  <si>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</si>
  <si>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</si>
  <si>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</si>
  <si>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</si>
  <si>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</si>
  <si>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</si>
  <si>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</si>
  <si>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</si>
  <si>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</si>
  <si>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</si>
  <si>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</si>
  <si>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</si>
  <si>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</si>
  <si>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</si>
  <si>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</si>
  <si>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</si>
  <si>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</si>
  <si>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</si>
  <si>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</si>
  <si>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</si>
  <si>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</si>
  <si>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</si>
  <si>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</si>
  <si>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</si>
  <si>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</si>
  <si>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</si>
  <si>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</si>
  <si>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</si>
  <si>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</si>
  <si>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</si>
  <si>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</si>
  <si>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</si>
  <si>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</si>
  <si>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</si>
  <si>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</si>
  <si>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</si>
  <si>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</si>
  <si>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</si>
  <si>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</si>
  <si>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</si>
  <si>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</si>
  <si>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</si>
  <si>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</si>
  <si>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</si>
  <si>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</si>
  <si>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</si>
  <si>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</si>
  <si>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</si>
  <si>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</si>
  <si>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</si>
  <si>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</si>
  <si>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</si>
  <si>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</si>
  <si>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</si>
  <si>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</si>
  <si>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</si>
  <si>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</si>
  <si>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</si>
  <si>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</si>
  <si>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</si>
  <si>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</si>
  <si>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</si>
  <si>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</si>
  <si>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</si>
  <si>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</si>
  <si>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</si>
  <si>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</si>
  <si>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</si>
  <si>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</si>
  <si>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</si>
  <si>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</si>
  <si>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</si>
  <si>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</si>
  <si>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</si>
  <si>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</si>
  <si>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</si>
  <si>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</si>
  <si>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</si>
  <si>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</si>
  <si>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</si>
  <si>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</si>
  <si>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</si>
  <si>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</si>
  <si>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</si>
  <si>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</si>
  <si>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</si>
  <si>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</si>
  <si>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</si>
  <si>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</si>
  <si>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</si>
  <si>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</si>
  <si>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</si>
  <si>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</si>
  <si>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</si>
  <si>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</si>
  <si>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</si>
  <si>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</si>
  <si>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</si>
  <si>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</si>
  <si>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</si>
  <si>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</si>
  <si>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</si>
  <si>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</si>
  <si>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</si>
  <si>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</si>
  <si>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</si>
  <si>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</si>
  <si>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</si>
  <si>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</si>
  <si>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</si>
  <si>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</si>
  <si>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</si>
  <si>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</si>
  <si>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</si>
  <si>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</si>
  <si>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</si>
  <si>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</si>
  <si>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</si>
  <si>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</si>
  <si>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</si>
  <si>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</si>
  <si>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</si>
  <si>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</si>
  <si>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</si>
  <si>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</si>
  <si>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</si>
  <si>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</si>
  <si>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</si>
  <si>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</si>
  <si>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</si>
  <si>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</si>
  <si>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</si>
  <si>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</si>
  <si>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</si>
  <si>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</si>
  <si>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</si>
  <si>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</si>
  <si>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</si>
  <si>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</si>
  <si>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</si>
  <si>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</si>
  <si>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</si>
  <si>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</si>
  <si>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</si>
  <si>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</si>
  <si>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</si>
  <si>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</si>
  <si>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</si>
  <si>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</si>
  <si>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</si>
  <si>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</si>
  <si>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</si>
  <si>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</si>
  <si>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</si>
  <si>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</si>
  <si>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</si>
  <si>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</si>
  <si>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</si>
  <si>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</si>
  <si>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</si>
  <si>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</si>
  <si>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</si>
  <si>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</si>
  <si>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</si>
  <si>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</si>
  <si>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</si>
  <si>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</si>
  <si>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</si>
  <si>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</si>
  <si>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</si>
  <si>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</si>
  <si>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</si>
  <si>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</si>
  <si>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</si>
  <si>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</si>
  <si>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</si>
  <si>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</si>
  <si>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</si>
  <si>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</si>
  <si>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</si>
  <si>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</si>
  <si>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</si>
  <si>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</si>
  <si>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</si>
  <si>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</si>
  <si>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</si>
  <si>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</si>
  <si>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</si>
  <si>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</si>
  <si>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</si>
  <si>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</si>
  <si>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</si>
  <si>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</si>
  <si>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</si>
  <si>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</si>
  <si>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</si>
  <si>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</si>
  <si>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</si>
  <si>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</si>
  <si>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</si>
  <si>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</si>
  <si>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</si>
  <si>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</si>
  <si>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</si>
  <si>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</si>
  <si>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</si>
  <si>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</si>
  <si>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</si>
  <si>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</si>
  <si>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</si>
  <si>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</si>
  <si>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</si>
  <si>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</si>
  <si>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</si>
  <si>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</si>
  <si>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</si>
  <si>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</si>
  <si>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</si>
  <si>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</si>
  <si>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</si>
  <si>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</si>
  <si>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</si>
  <si>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</si>
  <si>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</si>
  <si>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</si>
  <si>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</si>
  <si>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</si>
  <si>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</si>
  <si>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</si>
  <si>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</si>
  <si>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</si>
  <si>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</si>
  <si>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</si>
  <si>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</si>
  <si>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</si>
  <si>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</si>
  <si>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</si>
  <si>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</si>
  <si>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</si>
  <si>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</si>
  <si>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</si>
  <si>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</si>
  <si>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</si>
  <si>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</si>
  <si>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</si>
  <si>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</si>
  <si>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</si>
  <si>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</si>
  <si>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</si>
  <si>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</si>
  <si>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</si>
  <si>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</si>
  <si>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</si>
  <si>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</si>
  <si>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</si>
  <si>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</si>
  <si>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</si>
  <si>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</si>
  <si>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</si>
  <si>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</si>
  <si>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</si>
  <si>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</si>
  <si>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</si>
  <si>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</si>
  <si>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</si>
  <si>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</si>
  <si>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</si>
  <si>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</si>
  <si>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</si>
  <si>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</si>
  <si>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</si>
  <si>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</si>
  <si>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</si>
  <si>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</si>
  <si>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</si>
  <si>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</si>
  <si>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</si>
  <si>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</si>
  <si>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</si>
  <si>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</si>
  <si>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</si>
  <si>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</si>
  <si>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</si>
  <si>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</si>
  <si>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</si>
  <si>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</si>
  <si>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</si>
  <si>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</si>
  <si>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</si>
  <si>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</si>
  <si>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</si>
  <si>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</si>
  <si>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</si>
  <si>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</si>
  <si>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</si>
  <si>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</si>
  <si>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</si>
  <si>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</si>
  <si>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</si>
  <si>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</si>
  <si>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</si>
  <si>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</si>
  <si>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</si>
  <si>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</si>
  <si>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</si>
  <si>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</si>
  <si>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</si>
  <si>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</si>
  <si>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</si>
  <si>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</si>
  <si>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</si>
  <si>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</si>
  <si>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</si>
  <si>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</si>
  <si>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</si>
  <si>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</si>
  <si>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</si>
  <si>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</si>
  <si>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</si>
  <si>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</si>
  <si>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</si>
  <si>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</si>
  <si>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</si>
  <si>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</si>
  <si>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</si>
  <si>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</si>
  <si>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</si>
  <si>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</si>
  <si>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</si>
  <si>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</si>
  <si>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</si>
  <si>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</si>
  <si>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</si>
  <si>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</si>
  <si>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</si>
  <si>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</si>
  <si>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</si>
  <si>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</si>
  <si>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</si>
  <si>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</si>
  <si>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</si>
  <si>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</si>
  <si>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</si>
  <si>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</si>
  <si>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</si>
  <si>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</si>
  <si>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</si>
  <si>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</si>
  <si>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</si>
  <si>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</si>
  <si>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</si>
  <si>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</si>
  <si>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</si>
  <si>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</si>
  <si>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</si>
  <si>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</si>
  <si>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</si>
  <si>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</si>
  <si>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</si>
  <si>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</si>
  <si>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</si>
  <si>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</si>
  <si>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</si>
  <si>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</si>
  <si>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</si>
  <si>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</si>
  <si>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</si>
  <si>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</si>
  <si>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</si>
  <si>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</si>
  <si>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</si>
  <si>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</si>
  <si>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</si>
  <si>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</si>
  <si>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</si>
  <si>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</si>
  <si>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</si>
  <si>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</si>
  <si>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</si>
  <si>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</si>
  <si>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</si>
  <si>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</si>
  <si>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</si>
  <si>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</si>
  <si>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</si>
  <si>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</si>
  <si>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</si>
  <si>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</si>
  <si>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</si>
  <si>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</si>
  <si>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</si>
  <si>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</si>
  <si>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</si>
  <si>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</si>
  <si>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</si>
  <si>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</si>
  <si>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</si>
  <si>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</si>
  <si>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</si>
  <si>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</si>
  <si>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</si>
  <si>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</si>
  <si>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</si>
  <si>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</si>
  <si>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</si>
  <si>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</si>
  <si>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</si>
  <si>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</si>
  <si>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</si>
  <si>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</si>
  <si>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</si>
  <si>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</si>
  <si>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</si>
  <si>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</si>
  <si>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</si>
  <si>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</si>
  <si>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</si>
  <si>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</si>
  <si>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</si>
  <si>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</si>
  <si>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</si>
  <si>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</si>
  <si>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</si>
  <si>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</si>
  <si>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</si>
  <si>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</si>
  <si>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</si>
  <si>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</si>
  <si>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</si>
  <si>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</si>
  <si>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</si>
  <si>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</si>
  <si>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</si>
  <si>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</si>
  <si>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</si>
  <si>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</si>
  <si>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</si>
  <si>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</si>
  <si>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</si>
  <si>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</si>
  <si>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</si>
  <si>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</si>
  <si>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</si>
  <si>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</si>
  <si>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</si>
  <si>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</si>
  <si>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</si>
  <si>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</si>
  <si>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</si>
  <si>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</si>
  <si>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</si>
  <si>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</si>
  <si>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</si>
  <si>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</si>
  <si>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</si>
  <si>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</si>
  <si>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</si>
  <si>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</si>
  <si>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</si>
  <si>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</si>
  <si>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</si>
  <si>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</si>
  <si>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</si>
  <si>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</si>
  <si>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</si>
  <si>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</si>
  <si>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</si>
  <si>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</si>
  <si>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</si>
  <si>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</si>
  <si>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</si>
  <si>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</si>
  <si>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</si>
  <si>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</si>
  <si>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</si>
  <si>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</si>
  <si>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</si>
  <si>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</si>
  <si>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</si>
  <si>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</si>
  <si>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</si>
  <si>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</si>
  <si>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</si>
  <si>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</si>
  <si>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</si>
  <si>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</si>
  <si>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</si>
  <si>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</si>
  <si>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</si>
  <si>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</si>
  <si>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</si>
  <si>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</si>
  <si>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</si>
  <si>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</si>
  <si>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</si>
  <si>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</si>
  <si>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</si>
  <si>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</si>
  <si>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</si>
  <si>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</si>
  <si>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</si>
  <si>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</si>
  <si>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</si>
  <si>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</si>
  <si>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</si>
  <si>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</si>
  <si>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</si>
  <si>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</si>
  <si>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</si>
  <si>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</si>
  <si>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</si>
  <si>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</si>
  <si>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</si>
  <si>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</si>
  <si>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</si>
  <si>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</si>
  <si>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</si>
  <si>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</si>
  <si>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</si>
  <si>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</si>
  <si>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</si>
  <si>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</si>
  <si>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</si>
  <si>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</si>
  <si>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</si>
  <si>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</si>
  <si>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</si>
  <si>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</si>
  <si>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</si>
  <si>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</si>
  <si>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</si>
  <si>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</si>
  <si>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</si>
  <si>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</si>
  <si>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</si>
  <si>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</si>
  <si>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</si>
  <si>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</si>
  <si>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</si>
  <si>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</si>
  <si>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</si>
  <si>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</si>
  <si>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</si>
  <si>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</si>
  <si>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</si>
  <si>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</si>
  <si>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</si>
  <si>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</si>
  <si>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</si>
  <si>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</si>
  <si>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</si>
  <si>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</si>
  <si>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</si>
  <si>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</si>
  <si>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</si>
  <si>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</si>
  <si>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</si>
  <si>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</si>
  <si>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</si>
  <si>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</si>
  <si>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</si>
  <si>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</si>
  <si>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</si>
  <si>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</si>
  <si>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</si>
  <si>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</si>
  <si>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</si>
  <si>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</si>
  <si>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</si>
  <si>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</si>
  <si>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</si>
  <si>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</si>
  <si>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</si>
  <si>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</si>
  <si>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</si>
  <si>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</si>
  <si>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</si>
  <si>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</si>
  <si>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</si>
  <si>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</si>
  <si>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</si>
  <si>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</si>
  <si>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</si>
  <si>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</si>
  <si>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</si>
  <si>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</si>
  <si>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</si>
  <si>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</si>
  <si>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</si>
  <si>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</si>
  <si>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</si>
  <si>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</si>
  <si>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</si>
  <si>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</si>
  <si>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</si>
  <si>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</si>
  <si>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</si>
  <si>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</si>
  <si>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</si>
  <si>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</si>
  <si>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</si>
  <si>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</si>
  <si>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</si>
  <si>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</si>
  <si>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</si>
  <si>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</si>
  <si>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</si>
  <si>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</si>
  <si>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</si>
  <si>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</si>
  <si>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</si>
  <si>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</si>
  <si>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</si>
  <si>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</si>
  <si>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</si>
  <si>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</si>
  <si>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</si>
  <si>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</si>
  <si>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</si>
  <si>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</si>
  <si>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</si>
  <si>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</si>
  <si>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</si>
  <si>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</si>
  <si>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</si>
  <si>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</si>
  <si>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</si>
  <si>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</si>
  <si>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</si>
  <si>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</si>
  <si>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</si>
  <si>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</si>
  <si>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</si>
  <si>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</si>
  <si>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</si>
  <si>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</si>
  <si>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</si>
  <si>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</si>
  <si>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</si>
  <si>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</si>
  <si>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</si>
  <si>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</si>
  <si>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</si>
  <si>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</si>
  <si>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</si>
  <si>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</si>
  <si>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</si>
  <si>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</si>
  <si>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</si>
  <si>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</si>
  <si>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</si>
  <si>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</si>
  <si>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</si>
  <si>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</si>
  <si>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</si>
  <si>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</si>
  <si>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</si>
  <si>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</si>
  <si>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</si>
  <si>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</si>
  <si>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</si>
  <si>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</si>
  <si>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</si>
  <si>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</si>
  <si>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</si>
  <si>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</si>
  <si>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</si>
  <si>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</si>
  <si>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</si>
  <si>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</si>
  <si>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</si>
  <si>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</si>
  <si>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</si>
  <si>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</si>
  <si>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</si>
  <si>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</si>
  <si>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</si>
  <si>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</si>
  <si>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</si>
  <si>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</si>
  <si>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</si>
  <si>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</si>
  <si>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</si>
  <si>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</si>
  <si>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</si>
  <si>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</si>
  <si>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</si>
  <si>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</si>
  <si>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</si>
  <si>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</si>
  <si>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</si>
  <si>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</si>
  <si>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</si>
  <si>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</si>
  <si>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</si>
  <si>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</si>
  <si>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</si>
  <si>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</si>
  <si>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</si>
  <si>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</si>
  <si>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</si>
  <si>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</si>
  <si>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</si>
  <si>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</si>
  <si>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</si>
  <si>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</si>
  <si>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</si>
  <si>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</si>
  <si>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</si>
  <si>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</si>
  <si>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</si>
  <si>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</si>
  <si>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</si>
  <si>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</si>
  <si>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</si>
  <si>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</si>
  <si>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</si>
  <si>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</si>
  <si>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</si>
  <si>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</si>
  <si>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</si>
  <si>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</si>
  <si>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</si>
  <si>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</si>
  <si>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</si>
  <si>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</si>
  <si>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</si>
  <si>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</si>
  <si>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</si>
  <si>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</si>
  <si>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</si>
  <si>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</si>
  <si>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</si>
  <si>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</si>
  <si>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</si>
  <si>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</si>
  <si>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</si>
  <si>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</si>
  <si>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</si>
  <si>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</si>
  <si>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</si>
  <si>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</si>
  <si>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</si>
  <si>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</si>
  <si>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</si>
  <si>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</si>
  <si>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</si>
  <si>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</si>
  <si>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</si>
  <si>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</si>
  <si>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</si>
  <si>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</si>
  <si>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</si>
  <si>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</si>
  <si>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</si>
  <si>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</si>
  <si>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</si>
  <si>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</si>
  <si>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</si>
  <si>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</si>
  <si>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</si>
  <si>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</si>
  <si>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</si>
  <si>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</si>
  <si>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</si>
  <si>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</si>
  <si>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</si>
  <si>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</si>
  <si>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</si>
  <si>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</si>
  <si>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</si>
  <si>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</si>
  <si>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</si>
  <si>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</si>
  <si>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</si>
  <si>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</si>
  <si>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</si>
  <si>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</si>
  <si>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</si>
  <si>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</si>
  <si>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</si>
  <si>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</si>
  <si>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</si>
  <si>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</si>
  <si>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</si>
  <si>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</si>
  <si>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</si>
  <si>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</si>
  <si>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</si>
  <si>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</si>
  <si>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</si>
  <si>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</si>
  <si>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</si>
  <si>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</si>
  <si>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</si>
  <si>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</si>
  <si>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</si>
  <si>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</si>
  <si>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</si>
  <si>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</si>
  <si>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</si>
  <si>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</si>
  <si>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</si>
  <si>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</si>
  <si>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</si>
  <si>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</si>
  <si>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</si>
  <si>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</si>
  <si>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</si>
  <si>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</si>
  <si>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</si>
  <si>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</si>
  <si>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</si>
  <si>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</si>
  <si>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</si>
  <si>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</si>
  <si>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</si>
  <si>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</si>
  <si>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</si>
  <si>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</si>
  <si>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</si>
  <si>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</si>
  <si>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</si>
  <si>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</si>
  <si>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</si>
  <si>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</si>
  <si>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</si>
  <si>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</si>
  <si>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</si>
  <si>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</si>
  <si>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</si>
  <si>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</si>
  <si>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</si>
  <si>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</si>
  <si>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</si>
  <si>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</si>
  <si>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</si>
  <si>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</si>
  <si>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</si>
  <si>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</si>
  <si>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</si>
  <si>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</si>
  <si>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</si>
  <si>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</si>
  <si>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</si>
  <si>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</si>
  <si>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</si>
  <si>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</si>
  <si>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</si>
  <si>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</si>
  <si>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</si>
  <si>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</si>
  <si>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</si>
  <si>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</si>
  <si>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</si>
  <si>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</si>
  <si>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</si>
  <si>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</si>
  <si>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</si>
  <si>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</si>
  <si>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</si>
  <si>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</si>
  <si>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</si>
  <si>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</si>
  <si>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</si>
  <si>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</si>
  <si>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</si>
  <si>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</si>
  <si>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</si>
  <si>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</si>
  <si>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</si>
  <si>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</si>
  <si>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</si>
  <si>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</si>
  <si>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</si>
  <si>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</si>
  <si>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</si>
  <si>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</si>
  <si>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</si>
  <si>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</si>
  <si>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</si>
  <si>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</si>
  <si>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</si>
  <si>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</si>
  <si>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</si>
  <si>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</si>
  <si>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</si>
  <si>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</si>
  <si>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</si>
  <si>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</si>
  <si>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</si>
  <si>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</si>
  <si>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</si>
  <si>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</si>
  <si>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</si>
  <si>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</si>
  <si>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</si>
  <si>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</si>
  <si>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</si>
  <si>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</si>
  <si>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</si>
  <si>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</si>
  <si>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</si>
  <si>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</si>
  <si>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</si>
  <si>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</si>
  <si>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</si>
  <si>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</si>
  <si>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</si>
  <si>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</si>
  <si>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</si>
  <si>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</si>
  <si>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</si>
  <si>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</si>
  <si>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</si>
  <si>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</si>
  <si>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</si>
  <si>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</si>
  <si>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</si>
  <si>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</si>
  <si>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</si>
  <si>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</si>
  <si>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</si>
  <si>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</si>
  <si>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</si>
  <si>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</si>
  <si>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</si>
  <si>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</si>
  <si>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</si>
  <si>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</si>
  <si>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</si>
  <si>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</si>
  <si>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</si>
  <si>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</si>
  <si>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</si>
  <si>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</si>
  <si>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</si>
  <si>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</si>
  <si>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</si>
  <si>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</si>
  <si>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</si>
  <si>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</si>
  <si>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</si>
  <si>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</si>
  <si>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</si>
  <si>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</si>
  <si>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</si>
  <si>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</si>
  <si>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</si>
  <si>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</si>
  <si>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</si>
  <si>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</si>
  <si>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</si>
  <si>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</si>
  <si>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</si>
  <si>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</si>
  <si>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</si>
  <si>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</si>
  <si>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</si>
  <si>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</si>
  <si>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</si>
  <si>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</si>
  <si>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</si>
  <si>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</si>
  <si>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</si>
  <si>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</si>
  <si>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</si>
  <si>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</si>
  <si>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</si>
  <si>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</si>
  <si>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</si>
  <si>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</si>
  <si>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</si>
  <si>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</si>
  <si>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</si>
  <si>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</si>
  <si>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</si>
  <si>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</si>
  <si>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</si>
  <si>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</si>
  <si>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</si>
  <si>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</si>
  <si>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</si>
  <si>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</si>
  <si>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</si>
  <si>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</si>
  <si>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</si>
  <si>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</si>
  <si>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</si>
  <si>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</si>
  <si>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</si>
  <si>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</si>
  <si>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</si>
  <si>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</si>
  <si>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</si>
  <si>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</si>
  <si>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</si>
  <si>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</si>
  <si>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</si>
  <si>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</si>
  <si>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</si>
  <si>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</si>
  <si>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</si>
  <si>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</si>
  <si>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</si>
  <si>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</si>
  <si>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</si>
  <si>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</si>
  <si>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</si>
  <si>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</si>
  <si>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</si>
  <si>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</si>
  <si>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</si>
  <si>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</si>
  <si>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</si>
  <si>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</si>
  <si>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</si>
  <si>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</si>
  <si>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</si>
  <si>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</si>
  <si>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</si>
  <si>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</si>
  <si>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</si>
  <si>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</si>
  <si>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</si>
  <si>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</si>
  <si>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</si>
  <si>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</si>
  <si>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</si>
  <si>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</si>
  <si>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</si>
  <si>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</si>
  <si>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</si>
  <si>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</si>
  <si>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</si>
  <si>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</si>
  <si>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</si>
  <si>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</si>
  <si>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</si>
  <si>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</si>
  <si>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</si>
  <si>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</si>
  <si>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</si>
  <si>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</si>
  <si>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</si>
  <si>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</si>
  <si>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</si>
  <si>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</si>
  <si>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</si>
  <si>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</si>
  <si>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</si>
  <si>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</si>
  <si>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</si>
  <si>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</si>
  <si>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</si>
  <si>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</si>
  <si>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</si>
  <si>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</si>
  <si>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</si>
  <si>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</si>
  <si>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</si>
  <si>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</si>
  <si>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</si>
  <si>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</si>
  <si>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</si>
  <si>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</si>
  <si>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</si>
  <si>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</si>
  <si>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</si>
  <si>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</si>
  <si>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</si>
  <si>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</si>
  <si>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</si>
  <si>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</si>
  <si>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</si>
  <si>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</si>
  <si>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</si>
  <si>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</si>
  <si>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</si>
  <si>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</si>
  <si>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</si>
  <si>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</si>
  <si>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</si>
  <si>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</si>
  <si>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</si>
  <si>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</si>
  <si>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</si>
  <si>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</si>
  <si>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</si>
  <si>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</si>
  <si>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</si>
  <si>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</si>
  <si>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</si>
  <si>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</si>
  <si>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</si>
  <si>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</si>
  <si>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</si>
  <si>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</si>
  <si>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</si>
  <si>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</si>
  <si>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</si>
  <si>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</si>
  <si>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</si>
  <si>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</si>
  <si>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</si>
  <si>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</si>
  <si>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</si>
  <si>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</si>
  <si>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</si>
  <si>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</si>
  <si>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</si>
  <si>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</si>
  <si>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</si>
  <si>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</si>
  <si>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</si>
  <si>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</si>
  <si>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</si>
  <si>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</si>
  <si>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</si>
  <si>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</si>
  <si>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</si>
  <si>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</si>
  <si>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</si>
  <si>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</si>
  <si>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</si>
  <si>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</si>
  <si>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</si>
  <si>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</si>
  <si>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</si>
  <si>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</si>
  <si>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</si>
  <si>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</si>
  <si>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</si>
  <si>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</si>
  <si>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</si>
  <si>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</si>
  <si>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</si>
  <si>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</si>
  <si>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</si>
  <si>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</si>
  <si>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</si>
  <si>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</si>
  <si>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</si>
  <si>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</si>
  <si>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</si>
  <si>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</si>
  <si>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</si>
  <si>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</si>
  <si>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</si>
  <si>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</si>
  <si>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</si>
  <si>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</si>
  <si>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</si>
  <si>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</si>
  <si>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</si>
  <si>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</si>
  <si>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</si>
  <si>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</si>
  <si>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</si>
  <si>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</si>
  <si>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</si>
  <si>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</si>
  <si>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</si>
  <si>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</si>
  <si>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</si>
  <si>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</si>
  <si>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</si>
  <si>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</si>
  <si>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</si>
  <si>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</si>
  <si>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</si>
  <si>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</si>
  <si>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</si>
  <si>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</si>
  <si>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</si>
  <si>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</si>
  <si>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</si>
  <si>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</si>
  <si>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</si>
  <si>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</si>
  <si>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</si>
  <si>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</si>
  <si>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</si>
  <si>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</si>
  <si>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</si>
  <si>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</si>
  <si>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</si>
  <si>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</si>
  <si>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</si>
  <si>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</si>
  <si>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</si>
  <si>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</si>
  <si>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</si>
  <si>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</si>
  <si>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</si>
  <si>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</si>
  <si>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</si>
  <si>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</si>
  <si>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</si>
  <si>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</si>
  <si>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</si>
  <si>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</si>
  <si>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</si>
  <si>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</si>
  <si>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</si>
  <si>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</si>
  <si>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</si>
  <si>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</si>
  <si>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</si>
  <si>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</si>
  <si>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</si>
  <si>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</si>
  <si>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</si>
  <si>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</si>
  <si>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</si>
  <si>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</si>
  <si>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</si>
  <si>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</si>
  <si>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</si>
  <si>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</si>
  <si>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</si>
  <si>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</si>
  <si>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</si>
  <si>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</si>
  <si>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</si>
  <si>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</si>
  <si>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</si>
  <si>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</si>
  <si>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</si>
  <si>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</si>
  <si>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</si>
  <si>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</si>
  <si>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</si>
  <si>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</si>
  <si>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</si>
  <si>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</si>
  <si>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</si>
  <si>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</si>
  <si>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</si>
  <si>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</si>
  <si>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</si>
  <si>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</si>
  <si>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</si>
  <si>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</si>
  <si>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</si>
  <si>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</si>
  <si>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</si>
  <si>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</si>
  <si>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</si>
  <si>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</si>
  <si>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</si>
  <si>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</si>
  <si>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</si>
  <si>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</si>
  <si>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</si>
  <si>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</si>
  <si>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</si>
  <si>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</si>
  <si>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</si>
  <si>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</si>
  <si>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</si>
  <si>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</si>
  <si>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</si>
  <si>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</si>
  <si>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</si>
  <si>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</si>
  <si>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</si>
  <si>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</si>
  <si>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</si>
  <si>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</si>
  <si>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</si>
  <si>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</si>
  <si>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</si>
  <si>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</si>
  <si>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</si>
  <si>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</si>
  <si>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</si>
  <si>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</si>
  <si>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</si>
  <si>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</si>
  <si>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</si>
  <si>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</si>
  <si>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</si>
  <si>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</si>
  <si>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</si>
  <si>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</si>
  <si>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</si>
  <si>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</si>
  <si>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</si>
  <si>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</si>
  <si>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</si>
  <si>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</si>
  <si>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</si>
  <si>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</si>
  <si>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</si>
  <si>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</si>
  <si>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</si>
  <si>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</si>
  <si>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</si>
  <si>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</si>
  <si>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</si>
  <si>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</si>
  <si>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</si>
  <si>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</si>
  <si>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</si>
  <si>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</si>
  <si>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</si>
  <si>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</si>
  <si>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</si>
  <si>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</si>
  <si>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</si>
  <si>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</si>
  <si>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</si>
  <si>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</si>
  <si>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</si>
  <si>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</si>
  <si>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</si>
  <si>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</si>
  <si>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</si>
  <si>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</si>
  <si>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</si>
  <si>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</si>
  <si>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</si>
  <si>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</si>
  <si>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</si>
  <si>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</si>
  <si>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</si>
  <si>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</si>
  <si>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</si>
  <si>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</si>
  <si>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</si>
  <si>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</si>
  <si>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</si>
  <si>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</si>
  <si>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</si>
  <si>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</si>
  <si>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</si>
  <si>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</si>
  <si>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</si>
  <si>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</si>
  <si>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</si>
  <si>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</si>
  <si>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</si>
  <si>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</si>
  <si>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</si>
  <si>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</si>
  <si>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</si>
  <si>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</si>
  <si>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</si>
  <si>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</si>
  <si>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</si>
  <si>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</si>
  <si>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</si>
  <si>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</si>
  <si>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</si>
  <si>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</si>
  <si>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</si>
  <si>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</si>
  <si>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</si>
  <si>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</si>
  <si>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</si>
  <si>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</si>
  <si>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</si>
  <si>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</si>
  <si>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</si>
  <si>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</si>
  <si>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</si>
  <si>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</si>
  <si>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</si>
  <si>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</si>
  <si>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</si>
  <si>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</si>
  <si>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</si>
  <si>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</si>
  <si>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</si>
  <si>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</si>
  <si>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</si>
  <si>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</si>
  <si>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</si>
  <si>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</si>
  <si>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</si>
  <si>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</si>
  <si>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</si>
  <si>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</si>
  <si>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</si>
  <si>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</si>
  <si>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</si>
  <si>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</si>
  <si>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</si>
  <si>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</si>
  <si>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</si>
  <si>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</si>
  <si>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</si>
  <si>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</si>
  <si>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</si>
  <si>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</si>
  <si>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</si>
  <si>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</si>
  <si>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</si>
  <si>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</si>
  <si>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</si>
  <si>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</si>
  <si>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</si>
  <si>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</si>
  <si>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</si>
  <si>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</si>
  <si>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</si>
  <si>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</si>
  <si>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</si>
  <si>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</si>
  <si>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</si>
  <si>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</si>
  <si>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</si>
  <si>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</si>
  <si>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</si>
  <si>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</si>
  <si>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</si>
  <si>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</si>
  <si>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</si>
  <si>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</si>
  <si>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</si>
  <si>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</si>
  <si>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</si>
  <si>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</si>
  <si>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</si>
  <si>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</si>
  <si>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</si>
  <si>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</si>
  <si>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</si>
  <si>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</si>
  <si>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</si>
  <si>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</si>
  <si>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</si>
  <si>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</si>
  <si>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</si>
  <si>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</si>
  <si>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</si>
  <si>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</si>
  <si>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</si>
  <si>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</si>
  <si>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</si>
  <si>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</si>
  <si>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</si>
  <si>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</si>
  <si>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</si>
  <si>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</si>
  <si>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</si>
  <si>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</si>
  <si>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</si>
  <si>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</si>
  <si>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</si>
  <si>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</si>
  <si>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</si>
  <si>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</si>
  <si>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</si>
  <si>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</si>
  <si>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</si>
  <si>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</si>
  <si>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</si>
  <si>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</si>
  <si>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</si>
  <si>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</si>
  <si>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</si>
  <si>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</si>
  <si>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</si>
  <si>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</si>
  <si>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</si>
  <si>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</si>
  <si>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</si>
  <si>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</si>
  <si>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</si>
  <si>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</si>
  <si>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</si>
  <si>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</si>
  <si>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</si>
  <si>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</si>
  <si>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</si>
  <si>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</si>
  <si>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</si>
  <si>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</si>
  <si>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</si>
  <si>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</si>
  <si>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</si>
  <si>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</si>
  <si>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</si>
  <si>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</si>
  <si>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</si>
  <si>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</si>
  <si>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</si>
  <si>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</si>
  <si>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</si>
  <si>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</si>
  <si>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</si>
  <si>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</si>
  <si>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</si>
  <si>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</si>
  <si>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</si>
  <si>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</si>
  <si>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</si>
  <si>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</si>
  <si>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</si>
  <si>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</si>
  <si>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</si>
  <si>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</si>
  <si>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</si>
  <si>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</si>
  <si>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</si>
  <si>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</si>
  <si>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</si>
  <si>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</si>
  <si>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</si>
  <si>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</si>
  <si>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</si>
  <si>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</si>
  <si>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</si>
  <si>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</si>
  <si>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</si>
  <si>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</si>
  <si>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</si>
  <si>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</si>
  <si>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</si>
  <si>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</si>
  <si>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</si>
  <si>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</si>
  <si>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</si>
  <si>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</si>
  <si>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</si>
  <si>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</si>
  <si>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</si>
  <si>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</si>
  <si>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</si>
  <si>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</si>
  <si>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</si>
  <si>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</si>
  <si>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</si>
  <si>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</si>
  <si>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</si>
  <si>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</si>
  <si>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</si>
  <si>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</si>
  <si>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</si>
  <si>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</si>
  <si>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</si>
  <si>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</si>
  <si>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</si>
  <si>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</si>
  <si>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</si>
  <si>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</si>
  <si>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</si>
  <si>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</si>
  <si>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</si>
  <si>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</si>
  <si>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</si>
  <si>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</si>
  <si>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</si>
  <si>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</si>
  <si>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</si>
  <si>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</si>
  <si>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</si>
  <si>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</si>
  <si>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</si>
  <si>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</si>
  <si>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</si>
  <si>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</si>
  <si>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</si>
  <si>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</si>
  <si>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</si>
  <si>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</si>
  <si>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</si>
  <si>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</si>
  <si>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</si>
  <si>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</si>
  <si>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</si>
  <si>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</si>
  <si>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</si>
  <si>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</si>
  <si>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</si>
  <si>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</si>
  <si>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</si>
  <si>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</si>
  <si>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</si>
  <si>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</si>
  <si>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</si>
  <si>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</si>
  <si>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</si>
  <si>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</si>
  <si>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</si>
  <si>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</si>
  <si>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</si>
  <si>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</si>
  <si>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</si>
  <si>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</si>
  <si>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</si>
  <si>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</si>
  <si>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</si>
  <si>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</si>
  <si>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</si>
  <si>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</si>
  <si>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</si>
  <si>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</si>
  <si>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</si>
  <si>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</si>
  <si>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</si>
  <si>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</si>
  <si>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</si>
  <si>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</si>
  <si>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</si>
  <si>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</si>
  <si>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</si>
  <si>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</si>
  <si>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</si>
  <si>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</si>
  <si>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</si>
  <si>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</si>
  <si>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</si>
  <si>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</si>
  <si>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</si>
  <si>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</si>
  <si>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</si>
  <si>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</si>
  <si>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</si>
  <si>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</si>
  <si>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</si>
  <si>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</si>
  <si>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</si>
  <si>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</si>
  <si>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</si>
  <si>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</si>
  <si>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</si>
  <si>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</si>
  <si>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</si>
  <si>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</si>
  <si>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</si>
  <si>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</si>
  <si>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</si>
  <si>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</si>
  <si>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</si>
  <si>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</si>
  <si>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</si>
  <si>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</si>
  <si>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</si>
  <si>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</si>
  <si>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</si>
  <si>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</si>
  <si>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</si>
  <si>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</si>
  <si>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</si>
  <si>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</si>
  <si>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</si>
  <si>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</si>
  <si>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</si>
  <si>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</si>
  <si>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</si>
  <si>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</si>
  <si>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</si>
  <si>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</si>
  <si>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</si>
  <si>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</si>
  <si>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</si>
  <si>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</si>
  <si>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</si>
  <si>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</si>
  <si>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</si>
  <si>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</si>
  <si>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</si>
  <si>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</si>
  <si>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</si>
  <si>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</si>
  <si>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</si>
  <si>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</si>
  <si>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</si>
  <si>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</si>
  <si>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</si>
  <si>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</si>
  <si>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</si>
  <si>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</si>
  <si>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</si>
  <si>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</si>
  <si>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</si>
  <si>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</si>
  <si>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</si>
  <si>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</si>
  <si>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</si>
  <si>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</si>
  <si>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</si>
  <si>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</si>
  <si>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</si>
  <si>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</si>
  <si>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</si>
  <si>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</si>
  <si>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</si>
  <si>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</si>
  <si>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</si>
  <si>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</si>
  <si>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</si>
  <si>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</si>
  <si>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</si>
  <si>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</si>
  <si>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</si>
  <si>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</si>
  <si>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</si>
  <si>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</si>
  <si>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</si>
  <si>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</si>
  <si>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</si>
  <si>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</si>
  <si>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</si>
  <si>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</si>
  <si>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</si>
  <si>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</si>
  <si>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</si>
  <si>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</si>
  <si>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</si>
  <si>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</si>
  <si>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</si>
  <si>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</si>
  <si>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</si>
  <si>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</si>
  <si>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</si>
  <si>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</si>
  <si>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</si>
  <si>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</si>
  <si>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</si>
  <si>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</si>
  <si>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</si>
  <si>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</si>
  <si>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</si>
  <si>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</si>
  <si>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</si>
  <si>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</si>
  <si>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</si>
  <si>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</si>
  <si>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</si>
  <si>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</si>
  <si>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</si>
  <si>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</si>
  <si>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</si>
  <si>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</si>
  <si>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</si>
  <si>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</si>
  <si>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</si>
  <si>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</si>
  <si>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</si>
  <si>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</si>
  <si>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</si>
  <si>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</si>
  <si>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</si>
  <si>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</si>
  <si>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</si>
  <si>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</si>
  <si>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</si>
  <si>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</si>
  <si>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</si>
  <si>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</si>
  <si>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</si>
  <si>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</si>
  <si>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</si>
  <si>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</si>
  <si>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</si>
  <si>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</si>
  <si>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</si>
  <si>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</si>
  <si>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</si>
  <si>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</si>
  <si>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</si>
  <si>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</si>
  <si>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</si>
  <si>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</si>
  <si>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</si>
  <si>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</si>
  <si>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</si>
  <si>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</si>
  <si>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</si>
  <si>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</si>
  <si>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</si>
  <si>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</si>
  <si>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</si>
  <si>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</si>
  <si>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</si>
  <si>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</si>
  <si>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</si>
  <si>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</si>
  <si>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</si>
  <si>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</si>
  <si>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</si>
  <si>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</si>
  <si>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</si>
  <si>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</si>
  <si>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</si>
  <si>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</si>
  <si>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</si>
  <si>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</si>
  <si>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</si>
  <si>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</si>
  <si>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</si>
  <si>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</si>
  <si>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</si>
  <si>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</si>
  <si>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</si>
  <si>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</si>
  <si>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</si>
  <si>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</si>
  <si>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</si>
  <si>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</si>
  <si>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</si>
  <si>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</si>
  <si>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</si>
  <si>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</si>
  <si>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</si>
  <si>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</si>
  <si>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</si>
  <si>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</si>
  <si>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</si>
  <si>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</si>
  <si>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</si>
  <si>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</si>
  <si>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</si>
  <si>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</si>
  <si>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</si>
  <si>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</si>
  <si>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</si>
  <si>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</si>
  <si>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</si>
  <si>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</si>
  <si>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</si>
  <si>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</si>
  <si>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</si>
  <si>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</si>
  <si>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</si>
  <si>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</si>
  <si>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</si>
  <si>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</si>
  <si>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</si>
  <si>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</si>
  <si>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</si>
  <si>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</si>
  <si>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</si>
  <si>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</si>
  <si>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</si>
  <si>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</si>
  <si>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</si>
  <si>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</si>
  <si>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</si>
  <si>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</si>
  <si>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</si>
  <si>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</si>
  <si>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</si>
  <si>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</si>
  <si>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</si>
  <si>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</si>
  <si>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</si>
  <si>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</si>
  <si>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</si>
  <si>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</si>
  <si>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</si>
  <si>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</si>
  <si>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</si>
  <si>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</si>
  <si>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</si>
  <si>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</si>
  <si>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</si>
  <si>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</si>
  <si>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</si>
  <si>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</si>
  <si>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</si>
  <si>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</si>
  <si>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</si>
  <si>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</si>
  <si>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</si>
  <si>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</si>
  <si>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</si>
  <si>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</si>
  <si>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</si>
  <si>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</si>
  <si>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</si>
  <si>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</si>
  <si>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</si>
  <si>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</si>
  <si>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</si>
  <si>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</si>
  <si>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</si>
  <si>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</si>
  <si>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</si>
  <si>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</si>
  <si>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</si>
  <si>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</si>
  <si>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</si>
  <si>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</si>
  <si>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</si>
  <si>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</si>
  <si>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</si>
  <si>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</si>
  <si>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</si>
  <si>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</si>
  <si>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</si>
  <si>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</si>
  <si>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</si>
  <si>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</si>
  <si>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</si>
  <si>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</si>
  <si>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</si>
  <si>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</si>
  <si>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</si>
  <si>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</si>
  <si>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</si>
  <si>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</si>
  <si>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</si>
  <si>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</si>
  <si>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</si>
  <si>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</si>
  <si>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</si>
  <si>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</si>
  <si>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</si>
  <si>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</si>
  <si>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</si>
  <si>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</si>
  <si>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</si>
  <si>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</si>
  <si>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</si>
  <si>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</si>
  <si>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</si>
  <si>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</si>
  <si>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</si>
  <si>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</si>
  <si>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</si>
  <si>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</si>
  <si>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</si>
  <si>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</si>
  <si>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</si>
  <si>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</si>
  <si>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</si>
  <si>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</si>
  <si>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</si>
  <si>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</si>
  <si>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</si>
  <si>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</si>
  <si>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</si>
  <si>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</si>
  <si>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</si>
  <si>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</si>
  <si>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</si>
  <si>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</si>
  <si>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</si>
  <si>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</si>
  <si>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</si>
  <si>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</si>
  <si>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</si>
  <si>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</si>
  <si>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</si>
  <si>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</si>
  <si>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</si>
  <si>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</si>
  <si>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</si>
  <si>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</si>
  <si>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</si>
  <si>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</si>
  <si>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</si>
  <si>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</si>
  <si>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</si>
  <si>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</si>
  <si>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</si>
  <si>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</si>
  <si>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</si>
  <si>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</si>
  <si>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</si>
  <si>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</si>
  <si>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</si>
  <si>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</si>
  <si>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</si>
  <si>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</si>
  <si>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</si>
  <si>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</si>
  <si>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</si>
  <si>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</si>
  <si>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</si>
  <si>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</si>
  <si>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</si>
  <si>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</si>
  <si>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</si>
  <si>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</si>
  <si>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</si>
  <si>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</si>
  <si>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</si>
  <si>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</si>
  <si>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</si>
  <si>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</si>
  <si>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</si>
  <si>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</si>
  <si>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</si>
  <si>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</si>
  <si>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</si>
  <si>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</si>
  <si>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</si>
  <si>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</si>
  <si>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</si>
  <si>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</si>
  <si>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</si>
  <si>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</si>
  <si>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</si>
  <si>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</si>
  <si>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</si>
  <si>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</si>
  <si>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</si>
  <si>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</si>
  <si>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</si>
  <si>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</si>
  <si>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</si>
  <si>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</si>
  <si>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</si>
  <si>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</si>
  <si>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</si>
  <si>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</si>
  <si>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</si>
  <si>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</si>
  <si>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</si>
  <si>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</si>
  <si>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</si>
  <si>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</si>
  <si>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</si>
  <si>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</si>
  <si>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</si>
  <si>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</si>
  <si>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</si>
  <si>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</si>
  <si>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</si>
  <si>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</si>
  <si>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</si>
  <si>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</si>
  <si>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</si>
  <si>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</si>
  <si>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</si>
  <si>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</si>
  <si>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</si>
  <si>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</si>
  <si>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</si>
  <si>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</si>
  <si>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</si>
  <si>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</si>
  <si>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</si>
  <si>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</si>
  <si>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</si>
  <si>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</si>
  <si>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</si>
  <si>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</si>
  <si>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</si>
  <si>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</si>
  <si>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</si>
  <si>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</si>
  <si>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</si>
  <si>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</si>
  <si>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</si>
  <si>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</si>
  <si>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</si>
  <si>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</si>
  <si>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</si>
  <si>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</si>
  <si>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</si>
  <si>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</si>
  <si>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</si>
  <si>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</si>
  <si>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</si>
  <si>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</si>
  <si>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</si>
  <si>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</si>
  <si>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</si>
  <si>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</si>
  <si>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</si>
  <si>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</si>
  <si>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</si>
  <si>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</si>
  <si>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</si>
  <si>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</si>
  <si>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</si>
  <si>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</si>
  <si>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</si>
  <si>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</si>
  <si>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</si>
  <si>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</si>
  <si>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</si>
  <si>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</si>
  <si>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</si>
  <si>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</si>
  <si>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</si>
  <si>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</si>
  <si>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</si>
  <si>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</si>
  <si>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</si>
  <si>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</si>
  <si>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</si>
  <si>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</si>
  <si>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</si>
  <si>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</si>
  <si>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</si>
  <si>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</si>
  <si>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</si>
  <si>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</si>
  <si>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</si>
  <si>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</si>
  <si>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</si>
  <si>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</si>
  <si>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</si>
  <si>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</si>
  <si>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</si>
  <si>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</si>
  <si>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</si>
  <si>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</si>
  <si>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</si>
  <si>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</si>
  <si>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</si>
  <si>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</si>
  <si>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</si>
  <si>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</si>
  <si>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</si>
  <si>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</si>
  <si>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</si>
  <si>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</si>
  <si>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</si>
  <si>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</si>
  <si>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</si>
  <si>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</si>
  <si>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</si>
  <si>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</si>
  <si>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</si>
  <si>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</si>
  <si>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</si>
  <si>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</si>
  <si>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</si>
  <si>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</si>
  <si>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</si>
  <si>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</si>
  <si>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</si>
  <si>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</si>
  <si>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</si>
  <si>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</si>
  <si>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</si>
  <si>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</si>
  <si>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</si>
  <si>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</si>
  <si>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</si>
  <si>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</si>
  <si>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</si>
  <si>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</si>
  <si>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</si>
  <si>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</si>
  <si>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</si>
  <si>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</si>
  <si>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</si>
  <si>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</si>
  <si>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</si>
  <si>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</si>
  <si>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</si>
  <si>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</si>
  <si>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</si>
  <si>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</si>
  <si>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</si>
  <si>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</si>
  <si>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</si>
  <si>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</si>
  <si>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</si>
  <si>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</si>
  <si>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</si>
  <si>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</si>
  <si>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</si>
  <si>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</si>
  <si>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</si>
  <si>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</si>
  <si>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</si>
  <si>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</si>
  <si>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</si>
  <si>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</si>
  <si>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</si>
  <si>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</si>
  <si>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</si>
  <si>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</si>
  <si>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</si>
  <si>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</si>
  <si>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</si>
  <si>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</si>
  <si>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</si>
  <si>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</si>
  <si>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</si>
  <si>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</si>
  <si>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</si>
  <si>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</si>
  <si>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</si>
  <si>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</si>
  <si>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</si>
  <si>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</si>
  <si>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</si>
  <si>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</si>
  <si>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</si>
  <si>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</si>
  <si>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</si>
  <si>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</si>
  <si>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</si>
  <si>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</si>
  <si>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</si>
  <si>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</si>
  <si>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</si>
  <si>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</si>
  <si>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</si>
  <si>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</si>
  <si>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</si>
  <si>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</si>
  <si>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</si>
  <si>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</si>
  <si>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</si>
  <si>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</si>
  <si>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</si>
  <si>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</si>
  <si>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</si>
  <si>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</si>
  <si>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</si>
  <si>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</si>
  <si>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</si>
  <si>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</si>
  <si>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</si>
  <si>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</si>
  <si>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</si>
  <si>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</si>
  <si>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</si>
  <si>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</si>
  <si>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</si>
  <si>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</si>
  <si>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</si>
  <si>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</si>
  <si>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</si>
  <si>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</si>
  <si>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</si>
  <si>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</si>
  <si>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</si>
  <si>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</si>
  <si>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</si>
  <si>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</si>
  <si>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</si>
  <si>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</si>
  <si>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</si>
  <si>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</si>
  <si>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</si>
  <si>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</si>
  <si>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</si>
  <si>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</si>
  <si>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</si>
  <si>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</si>
  <si>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</si>
  <si>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</si>
  <si>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</si>
  <si>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</si>
  <si>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</si>
  <si>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</si>
  <si>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</si>
  <si>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</si>
  <si>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</si>
  <si>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</si>
  <si>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</si>
  <si>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</si>
  <si>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</si>
  <si>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</si>
  <si>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</si>
  <si>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</si>
  <si>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</si>
  <si>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</si>
  <si>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</si>
  <si>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</si>
  <si>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</si>
  <si>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</si>
  <si>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</si>
  <si>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</si>
  <si>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</si>
  <si>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</si>
  <si>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</si>
  <si>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</si>
  <si>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</si>
  <si>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</si>
  <si>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</si>
  <si>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</si>
  <si>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</si>
  <si>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</si>
  <si>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</si>
  <si>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</si>
  <si>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</si>
  <si>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</si>
  <si>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</si>
  <si>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</si>
  <si>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</si>
  <si>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</si>
  <si>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</si>
  <si>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</si>
  <si>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</si>
  <si>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</si>
  <si>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</si>
  <si>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</si>
  <si>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</si>
  <si>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</si>
  <si>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</si>
  <si>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</si>
  <si>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</si>
  <si>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</si>
  <si>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</si>
  <si>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</si>
  <si>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</si>
  <si>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</si>
  <si>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</si>
  <si>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</si>
  <si>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</si>
  <si>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</si>
  <si>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</si>
  <si>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</si>
  <si>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</si>
  <si>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</si>
  <si>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</si>
  <si>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</si>
  <si>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</si>
  <si>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</si>
  <si>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</si>
  <si>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</si>
  <si>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</si>
  <si>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</si>
  <si>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</si>
  <si>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</si>
  <si>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</si>
  <si>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</si>
  <si>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</si>
  <si>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</si>
  <si>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</si>
  <si>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</si>
  <si>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</si>
  <si>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</si>
  <si>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</si>
  <si>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</si>
  <si>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</si>
  <si>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</si>
  <si>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</si>
  <si>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</si>
  <si>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</si>
  <si>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</si>
  <si>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</si>
  <si>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</si>
  <si>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</si>
  <si>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</si>
  <si>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</si>
  <si>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</si>
  <si>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</si>
  <si>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</si>
  <si>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</si>
  <si>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</si>
  <si>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</si>
  <si>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</si>
  <si>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</si>
  <si>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</si>
  <si>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</si>
  <si>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</si>
  <si>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</si>
  <si>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</si>
  <si>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</si>
  <si>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</si>
  <si>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</si>
  <si>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</si>
  <si>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</si>
  <si>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</si>
  <si>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</si>
  <si>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</si>
  <si>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</si>
  <si>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</si>
  <si>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</si>
  <si>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</si>
  <si>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</si>
  <si>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</si>
  <si>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</si>
  <si>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</si>
  <si>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</si>
  <si>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</si>
  <si>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</si>
  <si>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</si>
  <si>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</si>
  <si>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</si>
  <si>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</si>
  <si>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</si>
  <si>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</si>
  <si>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</si>
  <si>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</si>
  <si>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</si>
  <si>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</si>
  <si>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</si>
  <si>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</si>
  <si>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</si>
  <si>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</si>
  <si>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</si>
  <si>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</si>
  <si>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</si>
  <si>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</si>
  <si>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</si>
  <si>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</si>
  <si>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</si>
  <si>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</si>
  <si>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</si>
  <si>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</si>
  <si>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</si>
  <si>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</si>
  <si>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</si>
  <si>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</si>
  <si>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</si>
  <si>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</si>
  <si>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</si>
  <si>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</si>
  <si>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</si>
  <si>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</si>
  <si>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</si>
  <si>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</si>
  <si>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</si>
  <si>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</si>
  <si>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</si>
  <si>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</si>
  <si>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</si>
  <si>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</si>
  <si>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</si>
  <si>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</si>
  <si>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</si>
  <si>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</si>
  <si>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</si>
  <si>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</si>
  <si>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</si>
  <si>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</si>
  <si>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</si>
  <si>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</si>
  <si>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</si>
  <si>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</si>
  <si>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</si>
  <si>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</si>
  <si>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</si>
  <si>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</si>
  <si>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</si>
  <si>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</si>
  <si>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</si>
  <si>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</si>
  <si>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</si>
  <si>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</si>
  <si>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</si>
  <si>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</si>
  <si>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</si>
  <si>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</si>
  <si>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</si>
  <si>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</si>
  <si>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</si>
  <si>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</si>
  <si>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</si>
  <si>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</si>
  <si>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</si>
  <si>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</si>
  <si>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</si>
  <si>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</si>
  <si>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</si>
  <si>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</si>
  <si>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</si>
  <si>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</si>
  <si>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</si>
  <si>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</si>
  <si>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</si>
  <si>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</si>
  <si>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</si>
  <si>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</si>
  <si>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</si>
  <si>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</si>
  <si>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</si>
  <si>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</si>
  <si>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</si>
  <si>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</si>
  <si>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</si>
  <si>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</si>
  <si>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</si>
  <si>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</si>
  <si>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</si>
  <si>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</si>
  <si>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</si>
  <si>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</si>
  <si>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</si>
  <si>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</si>
  <si>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</si>
  <si>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</si>
  <si>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</si>
  <si>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</si>
  <si>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</si>
  <si>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</si>
  <si>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</si>
  <si>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</si>
  <si>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</si>
  <si>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</si>
  <si>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</si>
  <si>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</si>
  <si>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</si>
  <si>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</si>
  <si>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</si>
  <si>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</si>
  <si>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</si>
  <si>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</si>
  <si>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</si>
  <si>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</si>
  <si>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</si>
  <si>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</si>
  <si>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</si>
  <si>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</si>
  <si>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</si>
  <si>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</si>
  <si>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</si>
  <si>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</si>
  <si>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</si>
  <si>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</si>
  <si>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</si>
  <si>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</si>
  <si>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</si>
  <si>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</si>
  <si>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</si>
  <si>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</si>
  <si>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</si>
  <si>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</si>
  <si>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</si>
  <si>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</si>
  <si>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</si>
  <si>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</si>
  <si>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</si>
  <si>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</si>
  <si>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</si>
  <si>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</si>
  <si>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</si>
  <si>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</si>
  <si>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</si>
  <si>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</si>
  <si>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</si>
  <si>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</si>
  <si>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</si>
  <si>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</si>
  <si>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</si>
  <si>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</si>
  <si>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</si>
  <si>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</si>
  <si>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</si>
  <si>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</si>
  <si>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</si>
  <si>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</si>
  <si>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</si>
  <si>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</si>
  <si>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</si>
  <si>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</si>
  <si>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</si>
  <si>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</si>
  <si>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</si>
  <si>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</si>
  <si>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</si>
  <si>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</si>
  <si>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</si>
  <si>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</si>
  <si>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</si>
  <si>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</si>
  <si>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</si>
  <si>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</si>
  <si>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</si>
  <si>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</si>
  <si>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</si>
  <si>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</si>
  <si>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</si>
  <si>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</si>
  <si>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</si>
  <si>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</si>
  <si>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</si>
  <si>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</si>
  <si>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</si>
  <si>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</si>
  <si>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</si>
  <si>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</si>
  <si>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</si>
  <si>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</si>
  <si>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</si>
  <si>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</si>
  <si>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</si>
  <si>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</si>
  <si>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</si>
  <si>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</si>
  <si>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</si>
  <si>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</si>
  <si>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</si>
  <si>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</si>
  <si>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</si>
  <si>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</si>
  <si>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</si>
  <si>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</si>
  <si>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</si>
  <si>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</si>
  <si>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</si>
  <si>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</si>
  <si>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</si>
  <si>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</si>
  <si>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</si>
  <si>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</si>
  <si>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</si>
  <si>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</si>
  <si>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</si>
  <si>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</si>
  <si>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</si>
  <si>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</si>
  <si>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</si>
  <si>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</si>
  <si>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</si>
  <si>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</si>
  <si>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</si>
  <si>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</si>
  <si>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</si>
  <si>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</si>
  <si>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</si>
  <si>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</si>
  <si>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</si>
  <si>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</si>
  <si>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</si>
  <si>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</si>
  <si>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</si>
  <si>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</si>
  <si>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</si>
  <si>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</si>
  <si>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</si>
  <si>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</si>
  <si>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</si>
  <si>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</si>
  <si>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</si>
  <si>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</si>
  <si>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</si>
  <si>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</si>
  <si>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</si>
  <si>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</si>
  <si>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</si>
  <si>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</si>
  <si>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</si>
  <si>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</si>
  <si>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</si>
  <si>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</si>
  <si>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</si>
  <si>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</si>
  <si>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</si>
  <si>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</si>
  <si>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</si>
  <si>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</si>
  <si>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</si>
  <si>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</si>
  <si>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</si>
  <si>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</si>
  <si>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</si>
  <si>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</si>
  <si>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</si>
  <si>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</si>
  <si>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</si>
  <si>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</si>
  <si>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</si>
  <si>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</si>
  <si>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</si>
  <si>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</si>
  <si>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</si>
  <si>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</si>
  <si>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</si>
  <si>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</si>
  <si>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</si>
  <si>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</si>
  <si>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</si>
  <si>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</si>
  <si>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</si>
  <si>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</si>
  <si>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</si>
  <si>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</si>
  <si>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</si>
  <si>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</si>
  <si>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</si>
  <si>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</si>
  <si>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</si>
  <si>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</si>
  <si>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</si>
  <si>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</si>
  <si>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</si>
  <si>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</si>
  <si>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</si>
  <si>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</si>
  <si>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</si>
  <si>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</si>
  <si>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</si>
  <si>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</si>
  <si>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</si>
  <si>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</si>
  <si>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</si>
  <si>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</si>
  <si>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</si>
  <si>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</si>
  <si>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</si>
  <si>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</si>
  <si>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</si>
  <si>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</si>
  <si>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</si>
  <si>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</si>
  <si>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</si>
  <si>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</si>
  <si>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</si>
  <si>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</si>
  <si>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</si>
  <si>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</si>
  <si>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</si>
  <si>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</si>
  <si>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</si>
  <si>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</si>
  <si>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</si>
  <si>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</si>
  <si>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</si>
  <si>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</si>
  <si>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</si>
  <si>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</si>
  <si>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</si>
  <si>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</si>
  <si>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</si>
  <si>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</si>
  <si>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</si>
  <si>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</si>
  <si>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</si>
  <si>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</si>
  <si>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</si>
  <si>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</si>
  <si>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</si>
  <si>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</si>
  <si>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</si>
  <si>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</si>
  <si>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</si>
  <si>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</si>
  <si>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</si>
  <si>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</si>
  <si>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</si>
  <si>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</si>
  <si>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</si>
  <si>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</si>
  <si>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</si>
  <si>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</si>
  <si>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</si>
  <si>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</si>
  <si>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</si>
  <si>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</si>
  <si>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</si>
  <si>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</si>
  <si>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</si>
  <si>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</si>
  <si>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</si>
  <si>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</si>
  <si>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</si>
  <si>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</si>
  <si>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</si>
  <si>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</si>
  <si>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</si>
  <si>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</si>
  <si>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</si>
  <si>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</si>
  <si>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</si>
  <si>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</si>
  <si>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</si>
  <si>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</si>
  <si>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</si>
  <si>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</si>
  <si>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</si>
  <si>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</si>
  <si>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</si>
  <si>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</si>
  <si>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</si>
  <si>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</si>
  <si>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</si>
  <si>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</si>
  <si>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</si>
  <si>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</si>
  <si>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</si>
  <si>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</si>
  <si>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</si>
  <si>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</si>
  <si>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</si>
  <si>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</si>
  <si>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</si>
  <si>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</si>
  <si>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</si>
  <si>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</si>
  <si>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</si>
  <si>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</si>
  <si>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</si>
  <si>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</si>
  <si>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</si>
  <si>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</si>
  <si>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</si>
  <si>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</si>
  <si>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</si>
  <si>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</si>
  <si>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</si>
  <si>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</si>
  <si>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</si>
  <si>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</si>
  <si>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</si>
  <si>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</si>
  <si>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</si>
  <si>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</si>
  <si>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</si>
  <si>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</si>
  <si>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</si>
  <si>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</si>
  <si>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</si>
  <si>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</si>
  <si>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</si>
  <si>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</si>
  <si>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</si>
  <si>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</si>
  <si>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</si>
  <si>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</si>
  <si>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</si>
  <si>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</si>
  <si>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</si>
  <si>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</si>
  <si>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</si>
  <si>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</si>
  <si>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</si>
  <si>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</si>
  <si>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</si>
  <si>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</si>
  <si>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</si>
  <si>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</si>
  <si>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</si>
  <si>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</si>
  <si>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</si>
  <si>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</si>
  <si>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</si>
  <si>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</si>
  <si>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</si>
  <si>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</si>
  <si>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</si>
  <si>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</si>
  <si>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</si>
  <si>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</si>
  <si>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</si>
  <si>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</si>
  <si>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</si>
  <si>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</si>
  <si>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</si>
  <si>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</si>
  <si>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</si>
  <si>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</si>
  <si>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</si>
  <si>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</si>
  <si>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</si>
  <si>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</si>
  <si>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</si>
  <si>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</si>
  <si>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</si>
  <si>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</si>
  <si>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</si>
  <si>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</si>
  <si>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</si>
  <si>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</si>
  <si>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</si>
  <si>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</si>
  <si>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</si>
  <si>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</si>
  <si>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</si>
  <si>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</si>
  <si>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</si>
  <si>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</si>
  <si>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</si>
  <si>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</si>
  <si>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</si>
  <si>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</si>
  <si>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</si>
  <si>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</si>
  <si>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</si>
  <si>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</si>
  <si>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</si>
  <si>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</si>
  <si>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</si>
  <si>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</si>
  <si>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</si>
  <si>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</si>
  <si>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</si>
  <si>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</si>
  <si>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</si>
  <si>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</si>
  <si>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</si>
  <si>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</si>
  <si>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</si>
  <si>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</si>
  <si>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</si>
  <si>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</si>
  <si>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</si>
  <si>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</si>
  <si>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</si>
  <si>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</si>
  <si>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</si>
  <si>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</si>
  <si>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</si>
  <si>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</si>
  <si>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</si>
  <si>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</si>
  <si>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</si>
  <si>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</si>
  <si>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</si>
  <si>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</si>
  <si>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</si>
  <si>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</si>
  <si>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</si>
  <si>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</si>
  <si>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</si>
  <si>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</si>
  <si>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</si>
  <si>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</si>
  <si>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</si>
  <si>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</si>
  <si>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</si>
  <si>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</si>
  <si>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</si>
  <si>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</si>
  <si>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</si>
  <si>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</si>
  <si>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</si>
  <si>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</si>
  <si>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</si>
  <si>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</si>
  <si>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</si>
  <si>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</si>
  <si>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</si>
  <si>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</si>
  <si>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</si>
  <si>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</si>
  <si>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</si>
  <si>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</si>
  <si>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</si>
  <si>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</si>
  <si>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</si>
  <si>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</si>
  <si>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</si>
  <si>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</si>
  <si>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</si>
  <si>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</si>
  <si>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</si>
  <si>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</si>
  <si>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</si>
  <si>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</si>
  <si>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</si>
  <si>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</si>
  <si>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</si>
  <si>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</si>
  <si>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</si>
  <si>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</si>
  <si>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</si>
  <si>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</si>
  <si>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</si>
  <si>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</si>
  <si>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</si>
  <si>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</si>
  <si>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</si>
  <si>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</si>
  <si>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</si>
  <si>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</si>
  <si>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</si>
  <si>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</si>
  <si>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</si>
  <si>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</si>
  <si>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</si>
  <si>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</si>
  <si>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</si>
  <si>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</si>
  <si>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</si>
  <si>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</si>
  <si>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</si>
  <si>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</si>
  <si>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</si>
  <si>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</si>
  <si>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</si>
  <si>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</si>
  <si>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</si>
  <si>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</si>
  <si>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</si>
  <si>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</si>
  <si>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</si>
  <si>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</si>
  <si>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</si>
  <si>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</si>
  <si>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</si>
  <si>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</si>
  <si>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</si>
  <si>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</si>
  <si>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</si>
  <si>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</si>
  <si>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</si>
  <si>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</si>
  <si>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</si>
  <si>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</si>
  <si>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</si>
  <si>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</si>
  <si>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</si>
  <si>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</si>
  <si>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</si>
  <si>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</si>
  <si>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</si>
  <si>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</si>
  <si>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</si>
  <si>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</si>
  <si>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</si>
  <si>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</si>
  <si>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</si>
  <si>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</si>
  <si>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</si>
  <si>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</si>
  <si>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</si>
  <si>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</si>
  <si>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</si>
  <si>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</si>
  <si>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</si>
  <si>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</si>
  <si>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</si>
  <si>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</si>
  <si>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</si>
  <si>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</si>
  <si>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</si>
  <si>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</si>
  <si>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</si>
  <si>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</si>
  <si>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</si>
  <si>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</si>
  <si>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</si>
  <si>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</si>
  <si>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</si>
  <si>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</si>
  <si>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</si>
  <si>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</si>
  <si>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</si>
  <si>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</si>
  <si>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</si>
  <si>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</si>
  <si>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</si>
  <si>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</si>
  <si>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</si>
  <si>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</si>
  <si>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</si>
  <si>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</si>
  <si>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</si>
  <si>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</si>
  <si>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</si>
  <si>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</si>
  <si>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</si>
  <si>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</si>
  <si>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</si>
  <si>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</si>
  <si>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</si>
  <si>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</si>
  <si>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</si>
  <si>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</si>
  <si>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</si>
  <si>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</si>
  <si>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</si>
  <si>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</si>
  <si>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</si>
  <si>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</si>
  <si>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</si>
  <si>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</si>
  <si>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</si>
  <si>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</si>
  <si>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</si>
  <si>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</si>
  <si>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</si>
  <si>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</si>
  <si>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</si>
  <si>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</si>
  <si>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</si>
  <si>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</si>
  <si>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</si>
  <si>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</si>
  <si>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</si>
  <si>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</si>
  <si>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</si>
  <si>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</si>
  <si>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</si>
  <si>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</si>
  <si>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</si>
  <si>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</si>
  <si>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</si>
  <si>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</si>
  <si>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</si>
  <si>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</si>
  <si>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</si>
  <si>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</si>
  <si>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</si>
  <si>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</si>
  <si>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</si>
  <si>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</si>
  <si>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</si>
  <si>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</si>
  <si>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</si>
  <si>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</si>
  <si>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</si>
  <si>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</si>
  <si>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</si>
  <si>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</si>
  <si>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</si>
  <si>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</si>
  <si>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</si>
  <si>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</si>
  <si>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</si>
  <si>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</si>
  <si>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</si>
  <si>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</si>
  <si>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</si>
  <si>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</si>
  <si>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</si>
  <si>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</si>
  <si>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</si>
  <si>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</si>
  <si>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</si>
  <si>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</si>
  <si>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</si>
  <si>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</si>
  <si>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</si>
  <si>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</si>
  <si>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</si>
  <si>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</si>
  <si>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</si>
  <si>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</si>
  <si>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</si>
  <si>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</si>
  <si>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</si>
  <si>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</si>
  <si>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</si>
  <si>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</si>
  <si>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</si>
  <si>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</si>
  <si>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</si>
  <si>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</si>
  <si>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</si>
  <si>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</si>
  <si>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</si>
  <si>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</si>
  <si>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</si>
  <si>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</si>
  <si>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</si>
  <si>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</si>
  <si>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</si>
  <si>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</si>
  <si>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</si>
  <si>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</si>
  <si>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</si>
  <si>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</si>
  <si>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</si>
  <si>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</si>
  <si>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</si>
  <si>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</si>
  <si>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</si>
  <si>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</si>
  <si>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</si>
  <si>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</si>
  <si>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</si>
  <si>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</si>
  <si>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</si>
  <si>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</si>
  <si>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</si>
  <si>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</si>
  <si>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</si>
  <si>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</si>
  <si>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</si>
  <si>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</si>
  <si>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</si>
  <si>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</si>
  <si>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</si>
  <si>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</si>
  <si>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</si>
  <si>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</si>
  <si>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</si>
  <si>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</si>
  <si>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</si>
  <si>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</si>
  <si>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</si>
  <si>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</si>
  <si>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</si>
  <si>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</si>
  <si>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</si>
  <si>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</si>
  <si>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</si>
  <si>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</si>
  <si>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</si>
  <si>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</si>
  <si>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</si>
  <si>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</si>
  <si>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</si>
  <si>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</si>
  <si>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</si>
  <si>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</si>
  <si>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</si>
  <si>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</si>
  <si>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</si>
  <si>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</si>
  <si>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</si>
  <si>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</si>
  <si>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</si>
  <si>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</si>
  <si>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</si>
  <si>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</si>
  <si>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</si>
  <si>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</si>
  <si>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</si>
  <si>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</si>
  <si>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</si>
  <si>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</si>
  <si>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</si>
  <si>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</si>
  <si>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</si>
  <si>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</si>
  <si>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</si>
  <si>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</si>
  <si>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</si>
  <si>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</si>
  <si>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</si>
  <si>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</si>
  <si>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</si>
  <si>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</si>
  <si>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</si>
  <si>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</si>
  <si>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</si>
  <si>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</si>
  <si>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</si>
  <si>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</si>
  <si>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</si>
  <si>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</si>
  <si>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</si>
  <si>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</si>
  <si>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</si>
  <si>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</si>
  <si>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</si>
  <si>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</si>
  <si>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</si>
  <si>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</si>
  <si>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</si>
  <si>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</si>
  <si>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</si>
  <si>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</si>
  <si>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</si>
  <si>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</si>
  <si>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</si>
  <si>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</si>
  <si>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</si>
  <si>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</si>
  <si>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</si>
  <si>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</si>
  <si>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</si>
  <si>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</si>
  <si>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</si>
  <si>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</si>
  <si>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</si>
  <si>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</si>
  <si>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</si>
  <si>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</si>
  <si>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</si>
  <si>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</si>
  <si>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</si>
  <si>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</si>
  <si>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</si>
  <si>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</si>
  <si>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</si>
  <si>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</si>
  <si>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</si>
  <si>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</si>
  <si>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</si>
  <si>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</si>
  <si>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</si>
  <si>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</si>
  <si>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</si>
  <si>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</si>
  <si>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</si>
  <si>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</si>
  <si>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</si>
  <si>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</si>
  <si>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</si>
  <si>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</si>
  <si>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</si>
  <si>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</si>
  <si>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</si>
  <si>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</si>
  <si>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</si>
  <si>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</si>
  <si>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</si>
  <si>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</si>
  <si>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</si>
  <si>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</si>
  <si>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</si>
  <si>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</si>
  <si>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</si>
  <si>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</si>
  <si>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</si>
  <si>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</si>
  <si>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</si>
  <si>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</si>
  <si>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</si>
  <si>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</si>
  <si>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</si>
  <si>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</si>
  <si>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</si>
  <si>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</si>
  <si>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</si>
  <si>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</si>
  <si>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</si>
  <si>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</si>
  <si>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</si>
  <si>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</si>
  <si>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</si>
  <si>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</si>
  <si>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</si>
  <si>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</si>
  <si>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</si>
  <si>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</si>
  <si>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</si>
  <si>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</si>
  <si>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</si>
  <si>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</si>
  <si>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</si>
  <si>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</si>
  <si>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</si>
  <si>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</si>
  <si>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</si>
  <si>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</si>
  <si>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</si>
  <si>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</si>
  <si>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</si>
  <si>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</si>
  <si>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</si>
  <si>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</si>
  <si>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</si>
  <si>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</si>
  <si>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</si>
  <si>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</si>
  <si>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</si>
  <si>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</si>
  <si>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</si>
  <si>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</si>
  <si>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</si>
  <si>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</si>
  <si>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</si>
  <si>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</si>
  <si>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</si>
  <si>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</si>
  <si>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</si>
  <si>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</si>
  <si>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</si>
  <si>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</si>
  <si>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</si>
  <si>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</si>
  <si>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</si>
  <si>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</si>
  <si>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</si>
  <si>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</si>
  <si>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</si>
  <si>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</si>
  <si>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</si>
  <si>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</si>
  <si>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</si>
  <si>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</si>
  <si>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</si>
  <si>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</si>
  <si>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</si>
  <si>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</si>
  <si>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</si>
  <si>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</si>
  <si>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</si>
  <si>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</si>
  <si>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</si>
  <si>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</si>
  <si>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</si>
  <si>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</si>
  <si>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</si>
  <si>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</si>
  <si>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</si>
  <si>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</si>
  <si>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</si>
  <si>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</si>
  <si>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</si>
  <si>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</si>
  <si>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</si>
  <si>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</si>
  <si>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</si>
  <si>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</si>
  <si>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</si>
  <si>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</si>
  <si>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</si>
  <si>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</si>
  <si>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</si>
  <si>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</si>
  <si>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</si>
  <si>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</si>
  <si>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</si>
  <si>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</si>
  <si>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</si>
  <si>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</si>
  <si>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</si>
  <si>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</si>
  <si>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</si>
  <si>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</si>
  <si>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</si>
  <si>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</si>
  <si>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</si>
  <si>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</si>
  <si>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</si>
  <si>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</si>
  <si>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</si>
  <si>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</si>
  <si>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</si>
  <si>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</si>
  <si>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</si>
  <si>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</si>
  <si>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</si>
  <si>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</si>
  <si>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</si>
  <si>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</si>
  <si>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</si>
  <si>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</si>
  <si>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</si>
  <si>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</si>
  <si>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</si>
  <si>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</si>
  <si>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</si>
  <si>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</si>
  <si>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</si>
  <si>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</si>
  <si>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</si>
  <si>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</si>
  <si>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</si>
  <si>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</si>
  <si>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</si>
  <si>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</si>
  <si>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</si>
  <si>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</si>
  <si>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</si>
  <si>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</si>
  <si>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</si>
  <si>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</si>
  <si>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</si>
  <si>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</si>
  <si>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</si>
  <si>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</si>
  <si>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</si>
  <si>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</si>
  <si>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</si>
  <si>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</si>
  <si>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</si>
  <si>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</si>
  <si>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</si>
  <si>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</si>
  <si>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</si>
  <si>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</si>
  <si>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</si>
  <si>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</si>
  <si>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</si>
  <si>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</si>
  <si>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</si>
  <si>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</si>
  <si>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</si>
  <si>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</si>
  <si>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</si>
  <si>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</si>
  <si>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</si>
  <si>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</si>
  <si>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</si>
  <si>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</si>
  <si>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</si>
  <si>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</si>
  <si>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</si>
  <si>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</si>
  <si>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</si>
  <si>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</si>
  <si>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</si>
  <si>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</si>
  <si>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</si>
  <si>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</si>
  <si>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</si>
  <si>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</si>
  <si>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</si>
  <si>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</si>
  <si>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</si>
  <si>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</si>
  <si>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</si>
  <si>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</si>
  <si>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</si>
  <si>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</si>
  <si>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</si>
  <si>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</si>
  <si>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</si>
  <si>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</si>
  <si>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</si>
  <si>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</si>
  <si>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</si>
  <si>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</si>
  <si>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</si>
  <si>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</si>
  <si>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</si>
  <si>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</si>
  <si>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</si>
  <si>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</si>
  <si>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</si>
  <si>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</si>
  <si>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</si>
  <si>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</si>
  <si>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</si>
  <si>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</si>
  <si>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</si>
  <si>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</si>
  <si>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</si>
  <si>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</si>
  <si>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</si>
  <si>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</si>
  <si>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</si>
  <si>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</si>
  <si>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</si>
  <si>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</si>
  <si>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</si>
  <si>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</si>
  <si>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</si>
  <si>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</si>
  <si>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</si>
  <si>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</si>
  <si>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</si>
  <si>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</si>
  <si>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</si>
  <si>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</si>
  <si>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</si>
  <si>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</si>
  <si>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</si>
  <si>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</si>
  <si>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</si>
  <si>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</si>
  <si>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</si>
  <si>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</si>
  <si>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</si>
  <si>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</si>
  <si>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</si>
  <si>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</si>
  <si>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</si>
  <si>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</si>
  <si>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</si>
  <si>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</si>
  <si>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</si>
  <si>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</si>
  <si>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</si>
  <si>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</si>
  <si>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</si>
  <si>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</si>
  <si>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</si>
  <si>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</si>
  <si>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</si>
  <si>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</si>
  <si>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</si>
  <si>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</si>
  <si>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</si>
  <si>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</si>
  <si>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</si>
  <si>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</si>
  <si>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</si>
  <si>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</si>
  <si>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</si>
  <si>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</si>
  <si>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</si>
  <si>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</si>
  <si>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</si>
  <si>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</si>
  <si>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</si>
  <si>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</si>
  <si>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</si>
  <si>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</si>
  <si>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</si>
  <si>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</si>
  <si>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</si>
  <si>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</si>
  <si>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</si>
  <si>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</si>
  <si>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</si>
  <si>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</si>
  <si>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</si>
  <si>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</si>
  <si>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</si>
  <si>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</si>
  <si>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</si>
  <si>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</si>
  <si>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</si>
  <si>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</si>
  <si>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</si>
  <si>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</si>
  <si>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</si>
  <si>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</si>
  <si>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</si>
  <si>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</si>
  <si>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</si>
  <si>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</si>
  <si>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</si>
  <si>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</si>
  <si>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</si>
  <si>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</si>
  <si>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</si>
  <si>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</si>
  <si>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</si>
  <si>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</si>
  <si>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</si>
  <si>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</si>
  <si>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</si>
  <si>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</si>
  <si>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</si>
  <si>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</si>
  <si>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</si>
  <si>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</si>
  <si>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</si>
  <si>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</si>
  <si>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</si>
  <si>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</si>
  <si>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</si>
  <si>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</si>
  <si>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</si>
  <si>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</si>
  <si>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</si>
  <si>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</si>
  <si>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</si>
  <si>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</si>
  <si>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</si>
  <si>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</si>
  <si>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</si>
  <si>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</si>
  <si>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</si>
  <si>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</si>
  <si>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</si>
  <si>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</si>
  <si>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</si>
  <si>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</si>
  <si>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</si>
  <si>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</si>
  <si>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</si>
  <si>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</si>
  <si>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</si>
  <si>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</si>
  <si>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</si>
  <si>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</si>
  <si>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</si>
  <si>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</si>
  <si>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</si>
  <si>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</si>
  <si>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</si>
  <si>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</si>
  <si>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</si>
  <si>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</si>
  <si>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</si>
  <si>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</si>
  <si>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</si>
  <si>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</si>
  <si>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</si>
  <si>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</si>
  <si>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</si>
  <si>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</si>
  <si>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</si>
  <si>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</si>
  <si>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</si>
  <si>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</si>
  <si>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</si>
  <si>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</si>
  <si>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</si>
  <si>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</si>
  <si>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</si>
  <si>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</si>
  <si>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</si>
  <si>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</si>
  <si>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</si>
  <si>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</si>
  <si>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</si>
  <si>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</si>
  <si>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</si>
  <si>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</si>
  <si>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</si>
  <si>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</si>
  <si>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</si>
  <si>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</si>
  <si>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</si>
  <si>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</si>
  <si>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</si>
  <si>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</si>
  <si>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</si>
  <si>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</si>
  <si>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</si>
  <si>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</si>
  <si>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</si>
  <si>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</si>
  <si>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</si>
  <si>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</si>
  <si>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</si>
  <si>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</si>
  <si>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</si>
  <si>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</si>
  <si>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</si>
  <si>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</si>
  <si>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</si>
  <si>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</si>
  <si>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</si>
  <si>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</si>
  <si>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</si>
  <si>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</si>
  <si>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</si>
  <si>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</si>
  <si>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</si>
  <si>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</si>
  <si>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</si>
  <si>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</si>
  <si>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</si>
  <si>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</si>
  <si>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</si>
  <si>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</si>
  <si>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</si>
  <si>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</si>
  <si>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</si>
  <si>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</si>
  <si>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</si>
  <si>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</si>
  <si>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</si>
  <si>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</si>
  <si>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</si>
  <si>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</si>
  <si>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</si>
  <si>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</si>
  <si>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</si>
  <si>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</si>
  <si>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</si>
  <si>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</si>
  <si>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</si>
  <si>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</si>
  <si>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</si>
  <si>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</si>
  <si>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</si>
  <si>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</si>
  <si>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</si>
  <si>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</si>
  <si>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</si>
  <si>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</si>
  <si>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</si>
  <si>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</si>
  <si>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</si>
  <si>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</si>
  <si>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</si>
  <si>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</si>
  <si>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</si>
  <si>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</si>
  <si>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</si>
  <si>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</si>
  <si>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</si>
  <si>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</si>
  <si>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</si>
  <si>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</si>
  <si>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</si>
  <si>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</si>
  <si>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</si>
  <si>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</si>
  <si>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</si>
  <si>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</si>
  <si>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</si>
  <si>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</si>
  <si>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</si>
  <si>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</si>
  <si>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</si>
  <si>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</si>
  <si>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</si>
  <si>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</si>
  <si>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</si>
  <si>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</si>
  <si>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</si>
  <si>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</si>
  <si>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</si>
  <si>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</si>
  <si>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</si>
  <si>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</si>
  <si>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</si>
  <si>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</si>
  <si>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</si>
  <si>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</si>
  <si>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</si>
  <si>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</si>
  <si>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</si>
  <si>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</si>
  <si>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</si>
  <si>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</si>
  <si>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</si>
  <si>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</si>
  <si>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</si>
  <si>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</si>
  <si>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</si>
  <si>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</si>
  <si>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</si>
  <si>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</si>
  <si>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</si>
  <si>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</si>
  <si>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</si>
  <si>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</si>
  <si>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</si>
  <si>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</si>
  <si>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</si>
  <si>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</si>
  <si>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</si>
  <si>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</si>
  <si>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</si>
  <si>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</si>
  <si>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</si>
  <si>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</si>
  <si>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</si>
  <si>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</si>
  <si>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</si>
  <si>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</si>
  <si>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</si>
  <si>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</si>
  <si>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</si>
  <si>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</si>
  <si>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</si>
  <si>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</si>
  <si>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</si>
  <si>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</si>
  <si>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</si>
  <si>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</si>
  <si>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</si>
  <si>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</si>
  <si>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</si>
  <si>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</si>
  <si>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</si>
  <si>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</si>
  <si>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</si>
  <si>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</si>
  <si>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</si>
  <si>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</si>
  <si>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</si>
  <si>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</si>
  <si>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</si>
  <si>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</si>
  <si>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</si>
  <si>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</si>
  <si>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</si>
  <si>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</si>
  <si>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</si>
  <si>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</si>
  <si>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</si>
  <si>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</si>
  <si>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</si>
  <si>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</si>
  <si>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</si>
  <si>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</si>
  <si>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</si>
  <si>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</si>
  <si>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</si>
  <si>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</si>
  <si>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</si>
  <si>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</si>
  <si>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</si>
  <si>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</si>
  <si>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</si>
  <si>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</si>
  <si>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</si>
  <si>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</si>
  <si>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</si>
  <si>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</si>
  <si>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</si>
  <si>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</si>
  <si>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</si>
  <si>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</si>
  <si>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</si>
  <si>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</si>
  <si>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</si>
  <si>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</si>
  <si>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</si>
  <si>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</si>
  <si>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</si>
  <si>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</si>
  <si>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</si>
  <si>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</si>
  <si>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</si>
  <si>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</si>
  <si>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</si>
  <si>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</si>
  <si>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</si>
  <si>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</si>
  <si>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</si>
  <si>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</si>
  <si>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</si>
  <si>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</si>
  <si>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</si>
  <si>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</si>
  <si>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</si>
  <si>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</si>
  <si>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</si>
  <si>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</si>
  <si>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</si>
  <si>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</si>
  <si>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</si>
  <si>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</si>
  <si>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</si>
  <si>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</si>
  <si>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</si>
  <si>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</si>
  <si>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</si>
  <si>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</si>
  <si>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</si>
  <si>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</si>
  <si>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</si>
  <si>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</si>
  <si>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</si>
  <si>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</si>
  <si>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</si>
  <si>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</si>
  <si>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</si>
  <si>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</si>
  <si>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</si>
  <si>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</si>
  <si>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</si>
  <si>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</si>
  <si>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</si>
  <si>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</si>
  <si>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</si>
  <si>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</si>
  <si>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</si>
  <si>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</si>
  <si>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</si>
  <si>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</si>
  <si>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</si>
  <si>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</si>
  <si>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</si>
  <si>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</si>
  <si>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</si>
  <si>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</si>
  <si>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</si>
  <si>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</si>
  <si>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</si>
  <si>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</si>
  <si>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</si>
  <si>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</si>
  <si>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</si>
  <si>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</si>
  <si>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</si>
  <si>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</si>
  <si>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</si>
  <si>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</si>
  <si>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</si>
  <si>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</si>
  <si>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</si>
  <si>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</si>
  <si>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</si>
  <si>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</si>
  <si>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</si>
  <si>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</si>
  <si>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</si>
  <si>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</si>
  <si>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</si>
  <si>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</si>
  <si>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</si>
  <si>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</si>
  <si>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</si>
  <si>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</si>
  <si>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</si>
  <si>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</si>
  <si>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</si>
  <si>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</si>
  <si>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</si>
  <si>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</si>
  <si>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</si>
  <si>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</si>
  <si>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</si>
  <si>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</si>
  <si>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</si>
  <si>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</si>
  <si>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</si>
  <si>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</si>
  <si>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</si>
  <si>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</si>
  <si>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</si>
  <si>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</si>
  <si>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</si>
  <si>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</si>
  <si>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</si>
  <si>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</si>
  <si>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</si>
  <si>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</si>
  <si>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</si>
  <si>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</si>
  <si>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</si>
  <si>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</si>
  <si>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</si>
  <si>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</si>
  <si>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</si>
  <si>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</si>
  <si>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</si>
  <si>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</si>
  <si>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</si>
  <si>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</si>
  <si>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</si>
  <si>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</si>
  <si>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</si>
  <si>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</si>
  <si>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</si>
  <si>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</si>
  <si>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</si>
  <si>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</si>
  <si>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</si>
  <si>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</si>
  <si>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</si>
  <si>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</si>
  <si>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</si>
  <si>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</si>
  <si>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</si>
  <si>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</si>
  <si>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</si>
  <si>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</si>
  <si>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</si>
  <si>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</si>
  <si>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</si>
  <si>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</si>
  <si>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</si>
  <si>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</si>
  <si>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</si>
  <si>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</si>
  <si>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</si>
  <si>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</si>
  <si>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</si>
  <si>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</si>
  <si>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</si>
  <si>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</si>
  <si>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</si>
  <si>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</si>
  <si>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</si>
  <si>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</si>
  <si>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</si>
  <si>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</si>
  <si>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</si>
  <si>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</si>
  <si>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</si>
  <si>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</si>
  <si>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</si>
  <si>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</si>
  <si>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</si>
  <si>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</si>
  <si>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</si>
  <si>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</si>
  <si>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</si>
  <si>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</si>
  <si>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</si>
  <si>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</si>
  <si>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</si>
  <si>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</si>
  <si>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</si>
  <si>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</si>
  <si>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</si>
  <si>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</si>
  <si>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</si>
  <si>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</si>
  <si>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</si>
  <si>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</si>
  <si>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</si>
  <si>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</si>
  <si>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</si>
  <si>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</si>
  <si>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</si>
  <si>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</si>
  <si>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</si>
  <si>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</si>
  <si>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</si>
  <si>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</si>
  <si>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</si>
  <si>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</si>
  <si>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</si>
  <si>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</si>
  <si>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</si>
  <si>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</si>
  <si>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</si>
  <si>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</si>
  <si>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</si>
  <si>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</si>
  <si>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</si>
  <si>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</si>
  <si>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</si>
  <si>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</si>
  <si>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</si>
  <si>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</si>
  <si>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</si>
  <si>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</si>
  <si>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</si>
  <si>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</si>
  <si>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</si>
  <si>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</si>
  <si>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</si>
  <si>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</si>
  <si>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</si>
  <si>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</si>
  <si>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</si>
  <si>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</si>
  <si>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</si>
  <si>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</si>
  <si>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</si>
  <si>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</si>
  <si>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</si>
  <si>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</si>
  <si>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</si>
  <si>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</si>
  <si>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</si>
  <si>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</si>
  <si>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</si>
  <si>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</si>
  <si>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</si>
  <si>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</si>
  <si>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</si>
  <si>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</si>
  <si>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</si>
  <si>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</si>
  <si>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</si>
  <si>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</si>
  <si>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</si>
  <si>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</si>
  <si>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</si>
  <si>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</si>
  <si>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</si>
  <si>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</si>
  <si>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</si>
  <si>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</si>
  <si>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</si>
  <si>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</si>
  <si>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</si>
  <si>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</si>
  <si>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</si>
  <si>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</si>
  <si>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</si>
  <si>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</si>
  <si>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</si>
  <si>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</si>
  <si>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</si>
  <si>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</si>
  <si>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</si>
  <si>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</si>
  <si>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</si>
  <si>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</si>
  <si>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</si>
  <si>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</si>
  <si>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</si>
  <si>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</si>
  <si>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</si>
  <si>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</si>
  <si>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</si>
  <si>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</si>
  <si>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</si>
  <si>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</si>
  <si>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</si>
  <si>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</si>
  <si>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</si>
  <si>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</si>
  <si>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</si>
  <si>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</si>
  <si>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</si>
  <si>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</si>
  <si>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</si>
  <si>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</si>
  <si>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</si>
  <si>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</si>
  <si>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</si>
  <si>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</si>
  <si>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</si>
  <si>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</si>
  <si>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</si>
  <si>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</si>
  <si>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</si>
  <si>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</si>
  <si>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</si>
  <si>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</si>
  <si>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</si>
  <si>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</si>
  <si>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</si>
  <si>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</si>
  <si>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</si>
  <si>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</si>
  <si>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</si>
  <si>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</si>
  <si>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</si>
  <si>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</si>
  <si>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</si>
  <si>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</si>
  <si>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</si>
  <si>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</si>
  <si>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</si>
  <si>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</si>
  <si>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</si>
  <si>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</si>
  <si>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</si>
  <si>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</si>
  <si>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</si>
  <si>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</si>
  <si>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</si>
  <si>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</si>
  <si>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</si>
  <si>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</si>
  <si>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</si>
  <si>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</si>
  <si>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</si>
  <si>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</si>
  <si>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</si>
  <si>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</si>
  <si>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</si>
  <si>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</si>
  <si>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</si>
  <si>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</si>
  <si>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</si>
  <si>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</si>
  <si>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</si>
  <si>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</si>
  <si>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</si>
  <si>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</si>
  <si>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</si>
  <si>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</si>
  <si>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</si>
  <si>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</si>
  <si>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</si>
  <si>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</si>
  <si>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</si>
  <si>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</si>
  <si>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</si>
  <si>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</si>
  <si>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</si>
  <si>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</si>
  <si>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</si>
  <si>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</si>
  <si>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</si>
  <si>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</si>
  <si>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</si>
  <si>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</si>
  <si>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</si>
  <si>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</si>
  <si>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</si>
  <si>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</si>
  <si>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</si>
  <si>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</si>
  <si>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</si>
  <si>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</si>
  <si>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</si>
  <si>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</si>
  <si>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</si>
  <si>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</si>
  <si>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</si>
  <si>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</si>
  <si>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</si>
  <si>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</si>
  <si>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</si>
  <si>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</si>
  <si>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</si>
  <si>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</si>
  <si>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</si>
  <si>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</si>
  <si>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</si>
  <si>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</si>
  <si>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</si>
  <si>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</si>
  <si>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</si>
  <si>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</si>
  <si>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</si>
  <si>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</si>
  <si>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</si>
  <si>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</si>
  <si>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</si>
  <si>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</si>
  <si>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</si>
  <si>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</si>
  <si>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</si>
  <si>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</si>
  <si>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</si>
  <si>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</si>
  <si>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</si>
  <si>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</si>
  <si>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</si>
  <si>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</si>
  <si>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</si>
  <si>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</si>
  <si>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</si>
  <si>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</si>
  <si>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</si>
  <si>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</si>
  <si>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</si>
  <si>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</si>
  <si>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</si>
  <si>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</si>
  <si>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</si>
  <si>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</si>
  <si>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</si>
  <si>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</si>
  <si>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</si>
  <si>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</si>
  <si>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</si>
  <si>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</si>
  <si>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</si>
  <si>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</si>
  <si>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</si>
  <si>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</si>
  <si>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</si>
  <si>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</si>
  <si>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</si>
  <si>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</si>
  <si>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</si>
  <si>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</si>
  <si>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</si>
  <si>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</si>
  <si>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</si>
  <si>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</si>
  <si>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</si>
  <si>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</si>
  <si>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</si>
  <si>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</si>
  <si>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</si>
  <si>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</si>
  <si>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</si>
  <si>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</si>
  <si>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</si>
  <si>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</si>
  <si>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</si>
  <si>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</si>
  <si>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</si>
  <si>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</si>
  <si>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</si>
  <si>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</si>
  <si>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</si>
  <si>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</si>
  <si>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</si>
  <si>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</si>
  <si>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</si>
  <si>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</si>
  <si>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</si>
  <si>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</si>
  <si>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</si>
  <si>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</si>
  <si>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</si>
  <si>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</si>
  <si>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</si>
  <si>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</si>
  <si>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</si>
  <si>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</si>
  <si>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</si>
  <si>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</si>
  <si>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</si>
  <si>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</si>
  <si>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</si>
  <si>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</si>
  <si>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</si>
  <si>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</si>
  <si>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</si>
  <si>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</si>
  <si>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</si>
  <si>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</si>
  <si>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</si>
  <si>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</si>
  <si>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</si>
  <si>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</si>
  <si>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</si>
  <si>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</si>
  <si>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</si>
  <si>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</si>
  <si>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</si>
  <si>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</si>
  <si>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</si>
  <si>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</si>
  <si>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</si>
  <si>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</si>
  <si>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</si>
  <si>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</si>
  <si>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</si>
  <si>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</si>
  <si>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</si>
  <si>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</si>
  <si>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</si>
  <si>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</si>
  <si>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</si>
  <si>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</si>
  <si>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</si>
  <si>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</si>
  <si>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</si>
  <si>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</si>
  <si>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</si>
  <si>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</si>
  <si>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</si>
  <si>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</si>
  <si>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</si>
  <si>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</si>
  <si>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</si>
  <si>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</si>
  <si>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</si>
  <si>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</si>
  <si>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</si>
  <si>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</si>
  <si>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</si>
  <si>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</si>
  <si>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</si>
  <si>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</si>
  <si>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</si>
  <si>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</si>
  <si>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</si>
  <si>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</si>
  <si>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</si>
  <si>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</si>
  <si>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</si>
  <si>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</si>
  <si>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</si>
  <si>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</si>
  <si>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</si>
  <si>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</si>
  <si>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</si>
  <si>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</si>
  <si>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</si>
  <si>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</si>
  <si>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</si>
  <si>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</si>
  <si>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</si>
  <si>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</si>
  <si>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</si>
  <si>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</si>
  <si>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</si>
  <si>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</si>
  <si>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</si>
  <si>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</si>
  <si>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</si>
  <si>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</si>
  <si>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</si>
  <si>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</si>
  <si>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</si>
  <si>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</si>
  <si>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</si>
  <si>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</si>
  <si>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</si>
  <si>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</si>
  <si>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</si>
  <si>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</si>
  <si>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</si>
  <si>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</si>
  <si>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</si>
  <si>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</si>
  <si>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</si>
  <si>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</si>
  <si>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</si>
  <si>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</si>
  <si>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</si>
  <si>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</si>
  <si>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</si>
  <si>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</si>
  <si>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</si>
  <si>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</si>
  <si>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</si>
  <si>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</si>
  <si>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</si>
  <si>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</si>
  <si>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</si>
  <si>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</si>
  <si>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</si>
  <si>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</si>
  <si>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</si>
  <si>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</si>
  <si>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</si>
  <si>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</si>
  <si>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</si>
  <si>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</si>
  <si>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</si>
  <si>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</si>
  <si>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</si>
  <si>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</si>
  <si>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</si>
  <si>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</si>
  <si>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</si>
  <si>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</si>
  <si>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</si>
  <si>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</si>
  <si>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</si>
  <si>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</si>
  <si>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</si>
  <si>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</si>
  <si>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</si>
  <si>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</si>
  <si>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</si>
  <si>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</si>
  <si>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</si>
  <si>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</si>
  <si>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</si>
  <si>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</si>
  <si>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</si>
  <si>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</si>
  <si>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</si>
  <si>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</si>
  <si>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</si>
  <si>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</si>
  <si>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</si>
  <si>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</si>
  <si>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</si>
  <si>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</si>
  <si>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</si>
  <si>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</si>
  <si>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</si>
  <si>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</si>
  <si>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</si>
  <si>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</si>
  <si>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</si>
  <si>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</si>
  <si>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</si>
  <si>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</si>
  <si>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</si>
  <si>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</si>
  <si>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</si>
  <si>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</si>
  <si>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</si>
  <si>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</si>
  <si>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</si>
  <si>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</si>
  <si>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</si>
  <si>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</si>
  <si>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</si>
  <si>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</si>
  <si>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</si>
  <si>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</si>
  <si>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</si>
  <si>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</si>
  <si>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</si>
  <si>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</si>
  <si>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</si>
  <si>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</si>
  <si>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</si>
  <si>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</si>
  <si>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</si>
  <si>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</si>
  <si>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</si>
  <si>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</si>
  <si>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</si>
  <si>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</si>
  <si>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</si>
  <si>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</si>
  <si>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</si>
  <si>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</si>
  <si>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</si>
  <si>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</si>
  <si>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</si>
  <si>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</si>
  <si>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</si>
  <si>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</si>
  <si>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</si>
  <si>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</si>
  <si>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</si>
  <si>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</si>
  <si>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</si>
  <si>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</si>
  <si>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</si>
  <si>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</si>
  <si>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</si>
  <si>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</si>
  <si>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</si>
  <si>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</si>
  <si>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</si>
  <si>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</si>
  <si>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</si>
  <si>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</si>
  <si>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</si>
  <si>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</si>
  <si>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</si>
  <si>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</si>
  <si>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</si>
  <si>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</si>
  <si>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</si>
  <si>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</si>
  <si>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</si>
  <si>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</si>
  <si>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</si>
  <si>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</si>
  <si>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</si>
  <si>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</si>
  <si>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</si>
  <si>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</si>
  <si>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</si>
  <si>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</si>
  <si>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</si>
  <si>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</si>
  <si>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</si>
  <si>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</si>
  <si>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</si>
  <si>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</si>
  <si>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</si>
  <si>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</si>
  <si>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</si>
  <si>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</si>
  <si>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</si>
  <si>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</si>
  <si>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</si>
  <si>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</si>
  <si>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</si>
  <si>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</si>
  <si>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</si>
  <si>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</si>
  <si>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</si>
  <si>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</si>
  <si>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</si>
  <si>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</si>
  <si>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</si>
  <si>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</si>
  <si>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</si>
  <si>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</si>
  <si>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</si>
  <si>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</si>
  <si>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</si>
  <si>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</si>
  <si>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</si>
  <si>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</si>
  <si>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</si>
  <si>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</si>
  <si>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</si>
  <si>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</si>
  <si>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</si>
  <si>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</si>
  <si>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</si>
  <si>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</si>
  <si>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</si>
  <si>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</si>
  <si>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</si>
  <si>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</si>
  <si>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</si>
  <si>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</si>
  <si>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</si>
  <si>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</si>
  <si>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</si>
  <si>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</si>
  <si>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</si>
  <si>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</si>
  <si>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</si>
  <si>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</si>
  <si>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</si>
  <si>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</si>
  <si>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</si>
  <si>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</si>
  <si>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</si>
  <si>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</si>
  <si>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</si>
  <si>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</si>
  <si>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</si>
  <si>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</si>
  <si>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</si>
  <si>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</si>
  <si>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</si>
  <si>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</si>
  <si>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</si>
  <si>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</si>
  <si>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</si>
  <si>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</si>
  <si>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</si>
  <si>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</si>
  <si>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</si>
  <si>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</si>
  <si>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</si>
  <si>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</si>
  <si>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</si>
  <si>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</si>
  <si>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</si>
  <si>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</si>
  <si>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</si>
  <si>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</si>
  <si>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</si>
  <si>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</si>
  <si>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</si>
  <si>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</si>
  <si>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</si>
  <si>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</si>
  <si>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</si>
  <si>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</si>
  <si>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</si>
  <si>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</si>
  <si>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</si>
  <si>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</si>
  <si>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</si>
  <si>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</si>
  <si>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</si>
  <si>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</si>
  <si>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</si>
  <si>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</si>
  <si>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</si>
  <si>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</si>
  <si>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</si>
  <si>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</si>
  <si>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</si>
  <si>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</si>
  <si>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</si>
  <si>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</si>
  <si>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</si>
  <si>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</si>
  <si>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</si>
  <si>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</si>
  <si>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</si>
  <si>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</si>
  <si>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</si>
  <si>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</si>
  <si>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</si>
  <si>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</si>
  <si>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</si>
  <si>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</si>
  <si>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</si>
  <si>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</si>
  <si>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</si>
  <si>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</si>
  <si>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</si>
  <si>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</si>
  <si>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</si>
  <si>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</si>
  <si>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</si>
  <si>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</si>
  <si>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</si>
  <si>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</si>
  <si>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</si>
  <si>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</si>
  <si>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</si>
  <si>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</si>
  <si>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</si>
  <si>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</si>
  <si>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</si>
  <si>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</si>
  <si>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</si>
  <si>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</si>
  <si>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</si>
  <si>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</si>
  <si>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</si>
  <si>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</si>
  <si>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</si>
  <si>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</si>
  <si>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</si>
  <si>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</si>
  <si>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</si>
  <si>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</si>
  <si>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</si>
  <si>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</si>
  <si>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</si>
  <si>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</si>
  <si>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</si>
  <si>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</si>
  <si>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</si>
  <si>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</si>
  <si>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</si>
  <si>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</si>
  <si>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</si>
  <si>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</si>
  <si>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</si>
  <si>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</si>
  <si>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</si>
  <si>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</si>
  <si>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</si>
  <si>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</si>
  <si>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</si>
  <si>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</si>
  <si>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</si>
  <si>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</si>
  <si>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</si>
  <si>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</si>
  <si>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</si>
  <si>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</si>
  <si>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</si>
  <si>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</si>
  <si>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</si>
  <si>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</si>
  <si>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</si>
  <si>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</si>
  <si>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</si>
  <si>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</si>
  <si>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</si>
  <si>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</si>
  <si>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</si>
  <si>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</si>
  <si>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</si>
  <si>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</si>
  <si>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</si>
  <si>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</si>
  <si>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</si>
  <si>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</si>
  <si>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</si>
  <si>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</si>
  <si>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</si>
  <si>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</si>
  <si>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</si>
  <si>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</si>
  <si>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</si>
  <si>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</si>
  <si>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</si>
  <si>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</si>
  <si>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</si>
  <si>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</si>
  <si>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</si>
  <si>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</si>
  <si>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</si>
  <si>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</si>
  <si>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</si>
  <si>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</si>
  <si>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</si>
  <si>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</si>
  <si>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</si>
  <si>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</si>
  <si>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</si>
  <si>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</si>
  <si>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</si>
  <si>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</si>
  <si>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</si>
  <si>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</si>
  <si>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</si>
  <si>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</si>
  <si>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</si>
  <si>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</si>
  <si>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</si>
  <si>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</si>
  <si>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</si>
  <si>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</si>
  <si>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</si>
  <si>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</si>
  <si>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</si>
  <si>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</si>
  <si>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</si>
  <si>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</si>
  <si>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</si>
  <si>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</si>
  <si>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</si>
  <si>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</si>
  <si>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</si>
  <si>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</si>
  <si>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</si>
  <si>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</si>
  <si>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</si>
  <si>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</si>
  <si>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</si>
  <si>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</si>
  <si>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</si>
  <si>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</si>
  <si>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</si>
  <si>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</si>
  <si>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</si>
  <si>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</si>
  <si>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</si>
  <si>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</si>
  <si>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</si>
  <si>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</si>
  <si>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</si>
  <si>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</si>
  <si>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</si>
  <si>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</si>
  <si>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</si>
  <si>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</si>
  <si>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</si>
  <si>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</si>
  <si>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</si>
  <si>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</si>
  <si>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</si>
  <si>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</si>
  <si>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</si>
  <si>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</si>
  <si>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</si>
  <si>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</si>
  <si>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</si>
  <si>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</si>
  <si>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</si>
  <si>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</si>
  <si>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</si>
  <si>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</si>
  <si>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</si>
  <si>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</si>
  <si>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</si>
  <si>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</si>
  <si>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</si>
  <si>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</si>
  <si>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</si>
  <si>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</si>
  <si>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</si>
  <si>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</si>
  <si>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</si>
  <si>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</si>
  <si>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</si>
  <si>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</si>
  <si>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</si>
  <si>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</si>
  <si>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</si>
  <si>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</si>
  <si>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</si>
  <si>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</si>
  <si>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</si>
  <si>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</si>
  <si>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</si>
  <si>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</si>
  <si>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</si>
  <si>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</si>
  <si>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</si>
  <si>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</si>
  <si>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</si>
  <si>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</si>
  <si>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</si>
  <si>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</si>
  <si>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</si>
  <si>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</si>
  <si>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</si>
  <si>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</si>
  <si>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</si>
  <si>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</si>
  <si>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</si>
  <si>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</si>
  <si>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</si>
  <si>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</si>
  <si>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</si>
  <si>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</si>
  <si>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</si>
  <si>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</si>
  <si>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</si>
  <si>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</si>
  <si>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</si>
  <si>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</si>
  <si>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</si>
  <si>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</si>
  <si>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</si>
  <si>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</si>
  <si>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</si>
  <si>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</si>
  <si>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</si>
  <si>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</si>
  <si>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</si>
  <si>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</si>
  <si>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</si>
  <si>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</si>
  <si>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</si>
  <si>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</si>
  <si>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</si>
  <si>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</si>
  <si>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</si>
  <si>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</si>
  <si>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</si>
  <si>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</si>
  <si>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</si>
  <si>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</si>
  <si>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</si>
  <si>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</si>
  <si>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</si>
  <si>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</si>
  <si>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</si>
  <si>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</si>
  <si>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</si>
  <si>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</si>
  <si>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</si>
  <si>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</si>
  <si>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</si>
  <si>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</si>
  <si>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</si>
  <si>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</si>
  <si>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</si>
  <si>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</si>
  <si>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</si>
  <si>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</si>
  <si>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</si>
  <si>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</si>
  <si>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</si>
  <si>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</si>
  <si>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</si>
  <si>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</si>
  <si>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</si>
  <si>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</si>
  <si>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</si>
  <si>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</si>
  <si>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</si>
  <si>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</si>
  <si>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</si>
  <si>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</si>
  <si>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</si>
  <si>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</si>
  <si>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</si>
  <si>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</si>
  <si>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</si>
  <si>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</si>
  <si>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</si>
  <si>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</si>
  <si>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</si>
  <si>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</si>
  <si>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</si>
  <si>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</si>
  <si>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</si>
  <si>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</si>
  <si>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</si>
  <si>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</si>
  <si>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</si>
  <si>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</si>
  <si>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</si>
  <si>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</si>
  <si>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</si>
  <si>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</si>
  <si>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</si>
  <si>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</si>
  <si>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</si>
  <si>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</si>
  <si>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</si>
  <si>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</si>
  <si>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</si>
  <si>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</si>
  <si>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</si>
  <si>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</si>
  <si>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</si>
  <si>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</si>
  <si>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</si>
  <si>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</si>
  <si>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</si>
  <si>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</si>
  <si>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</si>
  <si>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</si>
  <si>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</si>
  <si>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</si>
  <si>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</si>
  <si>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</si>
  <si>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</si>
  <si>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</si>
  <si>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</si>
  <si>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</si>
  <si>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</si>
  <si>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</si>
  <si>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</si>
  <si>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</si>
  <si>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</si>
  <si>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</si>
  <si>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</si>
  <si>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</si>
  <si>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</si>
  <si>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</si>
  <si>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</si>
  <si>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</si>
  <si>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</si>
  <si>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</si>
  <si>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</si>
  <si>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</si>
  <si>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</si>
  <si>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</si>
  <si>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</si>
  <si>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</si>
  <si>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</si>
  <si>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</si>
  <si>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</si>
  <si>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</si>
  <si>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</si>
  <si>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</si>
  <si>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</si>
  <si>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</si>
  <si>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</si>
  <si>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</si>
  <si>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</si>
  <si>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</si>
  <si>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</si>
  <si>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</si>
  <si>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</si>
  <si>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</si>
  <si>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</si>
  <si>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</si>
  <si>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</si>
  <si>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</si>
  <si>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</si>
  <si>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</si>
  <si>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</si>
  <si>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</si>
  <si>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</si>
  <si>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</si>
  <si>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</si>
  <si>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</si>
  <si>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</si>
  <si>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</si>
  <si>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</si>
  <si>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</si>
  <si>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</si>
  <si>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</si>
  <si>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</si>
  <si>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</si>
  <si>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</si>
  <si>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</si>
  <si>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</si>
  <si>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</si>
  <si>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</si>
  <si>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</si>
  <si>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</si>
  <si>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</si>
  <si>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</si>
  <si>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</si>
  <si>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</si>
  <si>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</si>
  <si>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</si>
  <si>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</si>
  <si>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</si>
  <si>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</si>
  <si>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</si>
  <si>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</si>
  <si>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</si>
  <si>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</si>
  <si>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</si>
  <si>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</si>
  <si>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</si>
  <si>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</si>
  <si>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</si>
  <si>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</si>
  <si>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</si>
  <si>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</si>
  <si>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</si>
  <si>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</si>
  <si>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</si>
  <si>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</si>
  <si>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</si>
  <si>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</si>
  <si>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</si>
  <si>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</si>
  <si>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</si>
  <si>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</si>
  <si>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</si>
  <si>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</si>
  <si>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</si>
  <si>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</si>
  <si>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</si>
  <si>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</si>
  <si>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</si>
  <si>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</si>
  <si>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</si>
  <si>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</si>
  <si>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</si>
  <si>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</si>
  <si>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</si>
  <si>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</si>
  <si>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</si>
  <si>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</si>
  <si>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</si>
  <si>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</si>
  <si>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</si>
  <si>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</si>
  <si>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</si>
  <si>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</si>
  <si>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</si>
  <si>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</si>
  <si>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</si>
  <si>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</si>
  <si>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</si>
  <si>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</si>
  <si>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</si>
  <si>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</si>
  <si>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</si>
  <si>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</si>
  <si>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</si>
  <si>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</si>
  <si>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</si>
  <si>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</si>
  <si>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</si>
  <si>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</si>
  <si>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</si>
  <si>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</si>
  <si>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</si>
  <si>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</si>
  <si>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</si>
  <si>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</si>
  <si>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</si>
  <si>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</si>
  <si>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</si>
  <si>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</si>
  <si>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</si>
  <si>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</si>
  <si>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</si>
  <si>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</si>
  <si>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</si>
  <si>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</si>
  <si>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</si>
  <si>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</si>
  <si>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</si>
  <si>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</si>
  <si>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</si>
  <si>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</si>
  <si>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</si>
  <si>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</si>
  <si>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</si>
  <si>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</si>
  <si>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</si>
  <si>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</si>
  <si>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</si>
  <si>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</si>
  <si>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</si>
  <si>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</si>
  <si>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</si>
  <si>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</si>
  <si>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</si>
  <si>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</si>
  <si>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</si>
  <si>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</si>
  <si>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</si>
  <si>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</si>
  <si>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</si>
  <si>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</si>
  <si>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</si>
  <si>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</si>
  <si>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</si>
  <si>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</si>
  <si>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</si>
  <si>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</si>
  <si>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</si>
  <si>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</si>
  <si>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</si>
  <si>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</si>
  <si>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</si>
  <si>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</si>
  <si>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</si>
  <si>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</si>
  <si>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</si>
  <si>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</si>
  <si>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</si>
  <si>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</si>
  <si>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</si>
  <si>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</si>
  <si>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</si>
  <si>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</si>
  <si>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</si>
  <si>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</si>
  <si>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</si>
  <si>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</si>
  <si>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</si>
  <si>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</si>
  <si>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</si>
  <si>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</si>
  <si>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</si>
  <si>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</si>
  <si>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</si>
  <si>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</si>
  <si>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</si>
  <si>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</si>
  <si>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</si>
  <si>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</si>
  <si>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</si>
  <si>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</si>
  <si>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</si>
  <si>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</si>
  <si>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</si>
  <si>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</si>
  <si>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</si>
  <si>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</si>
  <si>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</si>
  <si>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</si>
  <si>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</si>
  <si>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</si>
  <si>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</si>
  <si>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</si>
  <si>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</si>
  <si>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</si>
  <si>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</si>
  <si>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</si>
  <si>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</si>
  <si>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</si>
  <si>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</si>
  <si>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</si>
  <si>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</si>
  <si>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</si>
  <si>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</si>
  <si>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</si>
  <si>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</si>
  <si>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</si>
  <si>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</si>
  <si>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</si>
  <si>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</si>
  <si>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</si>
  <si>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</si>
  <si>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</si>
  <si>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</si>
  <si>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</si>
  <si>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</si>
  <si>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</si>
  <si>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</si>
  <si>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</si>
  <si>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</si>
  <si>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</si>
  <si>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</si>
  <si>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</si>
  <si>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</si>
  <si>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</si>
  <si>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</si>
  <si>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</si>
  <si>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</si>
  <si>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</si>
  <si>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</si>
  <si>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</si>
  <si>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</si>
  <si>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</si>
  <si>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</si>
  <si>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</si>
  <si>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</si>
  <si>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</si>
  <si>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</si>
  <si>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</si>
  <si>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</si>
  <si>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</si>
  <si>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</si>
  <si>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</si>
  <si>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</si>
  <si>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</si>
  <si>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</si>
  <si>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</si>
  <si>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</si>
  <si>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</si>
  <si>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</si>
  <si>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</si>
  <si>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</si>
  <si>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</si>
  <si>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</si>
  <si>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</si>
  <si>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</si>
  <si>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</si>
  <si>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</si>
  <si>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</si>
  <si>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</si>
  <si>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</si>
  <si>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</si>
  <si>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</si>
  <si>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</si>
  <si>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</si>
  <si>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</si>
  <si>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</si>
  <si>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</si>
  <si>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</si>
  <si>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</si>
  <si>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</si>
  <si>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</si>
  <si>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</si>
  <si>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</si>
  <si>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</si>
  <si>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</si>
  <si>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</si>
  <si>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</si>
  <si>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</si>
  <si>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</si>
  <si>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</si>
  <si>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</si>
  <si>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</si>
  <si>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</si>
  <si>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</si>
  <si>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</si>
  <si>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</si>
  <si>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</si>
  <si>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</si>
  <si>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</si>
  <si>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</si>
  <si>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</si>
  <si>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</si>
  <si>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</si>
  <si>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</si>
  <si>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</si>
  <si>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</si>
  <si>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</si>
  <si>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</si>
  <si>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</si>
  <si>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</si>
  <si>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</si>
  <si>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</si>
  <si>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</si>
  <si>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</si>
  <si>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</si>
  <si>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</si>
  <si>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</si>
  <si>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</si>
  <si>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</si>
  <si>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</si>
  <si>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</si>
  <si>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</si>
  <si>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</si>
  <si>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</si>
  <si>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</si>
  <si>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</si>
  <si>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</si>
  <si>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</si>
  <si>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</si>
  <si>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</si>
  <si>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</si>
  <si>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</si>
  <si>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</si>
  <si>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</si>
  <si>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</si>
  <si>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</si>
  <si>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</si>
  <si>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</si>
  <si>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</si>
  <si>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</si>
  <si>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</si>
  <si>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</si>
  <si>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</si>
  <si>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</si>
  <si>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</si>
  <si>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</si>
  <si>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</si>
  <si>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</si>
  <si>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</si>
  <si>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</si>
  <si>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</si>
  <si>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</si>
  <si>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</si>
  <si>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</si>
  <si>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</si>
  <si>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</si>
  <si>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</si>
  <si>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</si>
  <si>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</si>
  <si>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</si>
  <si>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</si>
  <si>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</si>
  <si>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</si>
  <si>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</si>
  <si>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</si>
  <si>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</si>
  <si>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</si>
  <si>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</si>
  <si>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</si>
  <si>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</si>
  <si>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</si>
  <si>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</si>
  <si>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</si>
  <si>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</si>
  <si>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</si>
  <si>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</si>
  <si>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</si>
  <si>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</si>
  <si>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</si>
  <si>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</si>
  <si>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</si>
  <si>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</si>
  <si>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</si>
  <si>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</si>
  <si>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</si>
  <si>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</si>
  <si>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</si>
  <si>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</si>
  <si>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</si>
  <si>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</si>
  <si>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</si>
  <si>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</si>
  <si>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</si>
  <si>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</si>
  <si>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</si>
  <si>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</si>
  <si>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</si>
  <si>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</si>
  <si>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</si>
  <si>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</si>
  <si>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</si>
  <si>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</si>
  <si>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</si>
  <si>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</si>
  <si>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</si>
  <si>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</si>
  <si>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</si>
  <si>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</si>
  <si>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</si>
  <si>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</si>
  <si>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</si>
  <si>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</si>
  <si>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</si>
  <si>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</si>
  <si>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</si>
  <si>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</si>
  <si>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</si>
  <si>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</si>
  <si>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</si>
  <si>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</si>
  <si>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</si>
  <si>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</si>
  <si>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</si>
  <si>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</si>
  <si>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</si>
  <si>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</si>
  <si>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</si>
  <si>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</si>
  <si>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</si>
  <si>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</si>
  <si>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</si>
  <si>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</si>
  <si>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</si>
  <si>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</si>
  <si>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</si>
  <si>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</si>
  <si>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</si>
  <si>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</si>
  <si>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</si>
  <si>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</si>
  <si>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</si>
  <si>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</si>
  <si>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</si>
  <si>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</si>
  <si>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</si>
  <si>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</si>
  <si>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</si>
  <si>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</si>
  <si>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</si>
  <si>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</si>
  <si>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</si>
  <si>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</si>
  <si>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</si>
  <si>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</si>
  <si>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</si>
  <si>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</si>
  <si>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</si>
  <si>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</si>
  <si>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</si>
  <si>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</si>
  <si>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</si>
  <si>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</si>
  <si>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</si>
  <si>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</si>
  <si>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</si>
  <si>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</si>
  <si>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</si>
  <si>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</si>
  <si>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</si>
  <si>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</si>
  <si>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</si>
  <si>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</si>
  <si>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</si>
  <si>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</si>
  <si>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</si>
  <si>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</si>
  <si>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</si>
  <si>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</si>
  <si>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</si>
  <si>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</si>
  <si>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</si>
  <si>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</si>
  <si>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</si>
  <si>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</si>
  <si>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</si>
  <si>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</si>
  <si>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</si>
  <si>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</si>
  <si>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</si>
  <si>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</si>
  <si>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</si>
  <si>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</si>
  <si>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</si>
  <si>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</si>
  <si>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</si>
  <si>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</si>
  <si>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</si>
  <si>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</si>
  <si>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</si>
  <si>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</si>
  <si>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</si>
  <si>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</si>
  <si>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</si>
  <si>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</si>
  <si>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</si>
  <si>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</si>
  <si>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</si>
  <si>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</si>
  <si>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</si>
  <si>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</si>
  <si>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</si>
  <si>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</si>
  <si>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</si>
  <si>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</si>
  <si>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</si>
  <si>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</si>
  <si>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</si>
  <si>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</si>
  <si>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</si>
  <si>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</si>
  <si>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</si>
  <si>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</si>
  <si>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</si>
  <si>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</si>
  <si>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</si>
  <si>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</si>
  <si>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</si>
  <si>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</si>
  <si>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</si>
  <si>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</si>
  <si>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</si>
  <si>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</si>
  <si>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</si>
  <si>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</si>
  <si>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</si>
  <si>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</si>
  <si>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</si>
  <si>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</si>
  <si>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</si>
  <si>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</si>
  <si>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</si>
  <si>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</si>
  <si>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</si>
  <si>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</si>
  <si>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</si>
  <si>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</si>
  <si>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</si>
  <si>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</si>
  <si>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</si>
  <si>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</si>
  <si>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</si>
  <si>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</si>
  <si>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</si>
  <si>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</si>
  <si>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</si>
  <si>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</si>
  <si>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</si>
  <si>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</si>
  <si>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</si>
  <si>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</si>
  <si>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</si>
  <si>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</si>
  <si>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</si>
  <si>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</si>
  <si>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</si>
  <si>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</si>
  <si>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</si>
  <si>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</si>
  <si>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</si>
  <si>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</si>
  <si>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</si>
  <si>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</si>
  <si>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</si>
  <si>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</si>
  <si>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</si>
  <si>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</si>
  <si>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</si>
  <si>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</si>
  <si>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</si>
  <si>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</si>
  <si>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</si>
  <si>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</si>
  <si>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</si>
  <si>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</si>
  <si>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</si>
  <si>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</si>
  <si>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</si>
  <si>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</si>
  <si>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</si>
  <si>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</si>
  <si>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</si>
  <si>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</si>
  <si>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</si>
  <si>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</si>
  <si>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</si>
  <si>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</si>
  <si>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</si>
  <si>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</si>
  <si>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</si>
  <si>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</si>
  <si>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</si>
  <si>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</si>
  <si>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</si>
  <si>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</si>
  <si>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</si>
  <si>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</si>
  <si>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</si>
  <si>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</si>
  <si>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</si>
  <si>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</si>
  <si>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</si>
  <si>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</si>
  <si>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</si>
  <si>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</si>
  <si>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</si>
  <si>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</si>
  <si>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</si>
  <si>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</si>
  <si>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</si>
  <si>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</si>
  <si>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</si>
  <si>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</si>
  <si>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</si>
  <si>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</si>
  <si>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</si>
  <si>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</si>
  <si>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</si>
  <si>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</si>
  <si>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</si>
  <si>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</si>
  <si>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</si>
  <si>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</si>
  <si>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</si>
  <si>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</si>
  <si>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</si>
  <si>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</si>
  <si>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</si>
  <si>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</si>
  <si>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</si>
  <si>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</si>
  <si>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</si>
  <si>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</si>
  <si>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</si>
  <si>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</si>
  <si>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</si>
  <si>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</si>
  <si>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</si>
  <si>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</si>
  <si>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</si>
  <si>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</si>
  <si>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</si>
  <si>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</si>
  <si>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</si>
  <si>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</si>
  <si>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</si>
  <si>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</si>
  <si>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</si>
  <si>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</si>
  <si>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</si>
  <si>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</si>
  <si>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</si>
  <si>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</si>
  <si>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</si>
  <si>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</si>
  <si>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</si>
  <si>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</si>
  <si>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</si>
  <si>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</si>
  <si>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</si>
  <si>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</si>
  <si>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</si>
  <si>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</si>
  <si>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</si>
  <si>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</si>
  <si>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</si>
  <si>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</si>
  <si>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</si>
  <si>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</si>
  <si>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</si>
  <si>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</si>
  <si>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</si>
  <si>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</si>
  <si>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</si>
  <si>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</si>
  <si>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</si>
  <si>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</si>
  <si>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</si>
  <si>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</si>
  <si>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</si>
  <si>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</si>
  <si>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</si>
  <si>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</si>
  <si>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</si>
  <si>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</si>
  <si>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</si>
  <si>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</si>
  <si>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</si>
  <si>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</si>
  <si>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</si>
  <si>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</si>
  <si>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</si>
  <si>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</si>
  <si>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</si>
  <si>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</si>
  <si>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</si>
  <si>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</si>
  <si>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</si>
  <si>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</si>
  <si>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</si>
  <si>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</si>
  <si>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</si>
  <si>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</si>
  <si>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</si>
  <si>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</si>
  <si>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</si>
  <si>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</si>
  <si>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</si>
  <si>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</si>
  <si>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</si>
  <si>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</si>
  <si>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</si>
  <si>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</si>
  <si>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</si>
  <si>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</si>
  <si>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</si>
  <si>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</si>
  <si>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</si>
  <si>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</si>
  <si>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</si>
  <si>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</si>
  <si>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</si>
  <si>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</si>
  <si>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</si>
  <si>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</si>
  <si>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</si>
  <si>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</si>
  <si>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</si>
  <si>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</si>
  <si>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</si>
  <si>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</si>
  <si>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</si>
  <si>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</si>
  <si>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</si>
  <si>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</si>
  <si>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</si>
  <si>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</si>
  <si>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</si>
  <si>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</si>
  <si>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</si>
  <si>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</si>
  <si>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</si>
  <si>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</si>
  <si>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</si>
  <si>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</si>
  <si>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</si>
  <si>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</si>
  <si>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</si>
  <si>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</si>
  <si>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</si>
  <si>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</si>
  <si>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</si>
  <si>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</si>
  <si>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</si>
  <si>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</si>
  <si>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</si>
  <si>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</si>
  <si>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</si>
  <si>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</si>
  <si>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</si>
  <si>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</si>
  <si>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</si>
  <si>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</si>
  <si>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</si>
  <si>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</si>
  <si>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</si>
  <si>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</si>
  <si>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</si>
  <si>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</si>
  <si>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</si>
  <si>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</si>
  <si>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</si>
  <si>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</si>
  <si>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</si>
  <si>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</si>
  <si>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</si>
  <si>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</si>
  <si>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</si>
  <si>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</si>
  <si>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</si>
  <si>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</si>
  <si>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</si>
  <si>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</si>
  <si>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</si>
  <si>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</si>
  <si>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</si>
  <si>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</si>
  <si>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</si>
  <si>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</si>
  <si>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</si>
  <si>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</si>
  <si>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</si>
  <si>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</si>
  <si>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</si>
  <si>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</si>
  <si>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</si>
  <si>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</si>
  <si>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</si>
  <si>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</si>
  <si>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</si>
  <si>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</si>
  <si>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</si>
  <si>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</si>
  <si>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</si>
  <si>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</si>
  <si>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</si>
  <si>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</si>
  <si>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</si>
  <si>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</si>
  <si>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</si>
  <si>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</si>
  <si>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</si>
  <si>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</si>
  <si>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</si>
  <si>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</si>
  <si>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</si>
  <si>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</si>
  <si>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</si>
  <si>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</si>
  <si>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</si>
  <si>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</si>
  <si>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</si>
  <si>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</si>
  <si>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</si>
  <si>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</si>
  <si>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</si>
  <si>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</si>
  <si>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</si>
  <si>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</si>
  <si>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</si>
  <si>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</si>
  <si>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</si>
  <si>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</si>
  <si>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</si>
  <si>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</si>
  <si>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</si>
  <si>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</si>
  <si>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</si>
  <si>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</si>
  <si>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</si>
  <si>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</si>
  <si>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</si>
  <si>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</si>
  <si>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</si>
  <si>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</si>
  <si>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</si>
  <si>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</si>
  <si>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</si>
  <si>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</si>
  <si>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</si>
  <si>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</si>
  <si>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</si>
  <si>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</si>
  <si>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</si>
  <si>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</si>
  <si>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</si>
  <si>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</si>
  <si>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</si>
  <si>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</si>
  <si>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</si>
  <si>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</si>
  <si>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</si>
  <si>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</si>
  <si>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</si>
  <si>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</si>
  <si>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</si>
  <si>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</si>
  <si>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</si>
  <si>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</si>
  <si>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</si>
  <si>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</si>
  <si>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</si>
  <si>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</si>
  <si>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</si>
  <si>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</si>
  <si>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</si>
  <si>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</si>
  <si>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</si>
  <si>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</si>
  <si>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</si>
  <si>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</si>
  <si>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</si>
  <si>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</si>
  <si>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</si>
  <si>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</si>
  <si>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</si>
  <si>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</si>
  <si>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</si>
  <si>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</si>
  <si>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</si>
  <si>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</si>
  <si>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</si>
  <si>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</si>
  <si>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</si>
  <si>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</si>
  <si>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</si>
  <si>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</si>
  <si>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</si>
  <si>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</si>
  <si>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</si>
  <si>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</si>
  <si>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</si>
  <si>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</si>
  <si>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</si>
  <si>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</si>
  <si>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</si>
  <si>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</si>
  <si>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</si>
  <si>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</si>
  <si>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</si>
  <si>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</si>
  <si>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</si>
  <si>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</si>
  <si>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</si>
  <si>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</si>
  <si>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</si>
  <si>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</si>
  <si>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</si>
  <si>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</si>
  <si>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</si>
  <si>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</si>
  <si>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</si>
  <si>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</si>
  <si>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</si>
  <si>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</si>
  <si>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</si>
  <si>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</si>
  <si>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</si>
  <si>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</si>
  <si>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</si>
  <si>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</si>
  <si>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</si>
  <si>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</si>
  <si>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</si>
  <si>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</si>
  <si>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</si>
  <si>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</si>
  <si>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</si>
  <si>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</si>
  <si>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</si>
  <si>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</si>
  <si>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</si>
  <si>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</si>
  <si>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</si>
  <si>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</si>
  <si>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</si>
  <si>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</si>
  <si>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</si>
  <si>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</si>
  <si>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</si>
  <si>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</si>
  <si>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</si>
  <si>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</si>
  <si>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</si>
  <si>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</si>
  <si>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</si>
  <si>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</si>
  <si>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</si>
  <si>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</si>
  <si>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</si>
  <si>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</si>
  <si>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</si>
  <si>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</si>
  <si>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</si>
  <si>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</si>
  <si>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</si>
  <si>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</si>
  <si>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</si>
  <si>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</si>
  <si>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</si>
  <si>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</si>
  <si>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</si>
  <si>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</si>
  <si>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</si>
  <si>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</si>
  <si>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</si>
  <si>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</si>
  <si>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</si>
  <si>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</si>
  <si>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</si>
  <si>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</si>
  <si>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</si>
  <si>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</si>
  <si>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</si>
  <si>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</si>
  <si>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</si>
  <si>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</si>
  <si>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</si>
  <si>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</si>
  <si>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</si>
  <si>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</si>
  <si>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</si>
  <si>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</si>
  <si>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</si>
  <si>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</si>
  <si>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</si>
  <si>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</si>
  <si>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</si>
  <si>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</si>
  <si>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</si>
  <si>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</si>
  <si>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</si>
  <si>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</si>
  <si>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</si>
  <si>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</si>
  <si>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</si>
  <si>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</si>
  <si>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</si>
  <si>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</si>
  <si>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</si>
  <si>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</si>
  <si>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</si>
  <si>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</si>
  <si>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</si>
  <si>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</si>
  <si>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</si>
  <si>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</si>
  <si>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</si>
  <si>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</si>
  <si>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</si>
  <si>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</si>
  <si>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</si>
  <si>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</si>
  <si>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</si>
  <si>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</si>
  <si>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</si>
  <si>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</si>
  <si>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</si>
  <si>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</si>
  <si>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</si>
  <si>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</si>
  <si>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</si>
  <si>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</si>
  <si>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</si>
  <si>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</si>
  <si>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</si>
  <si>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</si>
  <si>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</si>
  <si>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</si>
  <si>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</si>
  <si>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</si>
  <si>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</si>
  <si>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</si>
  <si>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</si>
  <si>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</si>
  <si>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</si>
  <si>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</si>
  <si>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</si>
  <si>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</si>
  <si>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</si>
  <si>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</si>
  <si>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</si>
  <si>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</si>
  <si>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</si>
  <si>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</si>
  <si>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</si>
  <si>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</si>
  <si>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</si>
  <si>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</si>
  <si>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</si>
  <si>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</si>
  <si>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</si>
  <si>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</si>
  <si>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</si>
  <si>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</si>
  <si>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</si>
  <si>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</si>
  <si>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</si>
  <si>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</si>
  <si>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</si>
  <si>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</si>
  <si>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</si>
  <si>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</si>
  <si>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</si>
  <si>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</si>
  <si>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</si>
  <si>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</si>
  <si>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</si>
  <si>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</si>
  <si>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</si>
  <si>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</si>
  <si>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</si>
  <si>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</si>
  <si>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</si>
  <si>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</si>
  <si>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</si>
  <si>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</si>
  <si>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</si>
  <si>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</si>
  <si>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</si>
  <si>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</si>
  <si>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</si>
  <si>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</si>
  <si>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</si>
  <si>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</si>
  <si>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</si>
  <si>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</si>
  <si>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</si>
  <si>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</si>
  <si>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</si>
  <si>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</si>
  <si>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</si>
  <si>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</si>
  <si>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</si>
  <si>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</si>
  <si>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</si>
  <si>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</si>
  <si>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</si>
  <si>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</si>
  <si>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</si>
  <si>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</si>
  <si>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</si>
  <si>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</si>
  <si>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</si>
  <si>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</si>
  <si>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</si>
  <si>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</si>
  <si>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</si>
  <si>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</si>
  <si>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</si>
  <si>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</si>
  <si>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</si>
  <si>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</si>
  <si>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</si>
  <si>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</si>
  <si>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</si>
  <si>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</si>
  <si>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</si>
  <si>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</si>
  <si>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</si>
  <si>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</si>
  <si>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</si>
  <si>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</si>
  <si>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</si>
  <si>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</si>
  <si>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</si>
  <si>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</si>
  <si>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</si>
  <si>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</si>
  <si>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</si>
  <si>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</si>
  <si>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</si>
  <si>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</si>
  <si>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</si>
  <si>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</si>
  <si>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</si>
  <si>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</si>
  <si>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</si>
  <si>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</si>
  <si>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</si>
  <si>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</si>
  <si>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</si>
  <si>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</si>
  <si>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</si>
  <si>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</si>
  <si>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</si>
  <si>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</si>
  <si>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</si>
  <si>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</si>
  <si>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</si>
  <si>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</si>
  <si>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</si>
  <si>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</si>
  <si>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</si>
  <si>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</si>
  <si>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</si>
  <si>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</si>
  <si>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</si>
  <si>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</si>
  <si>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</si>
  <si>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</si>
  <si>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</si>
  <si>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</si>
  <si>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</si>
  <si>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</si>
  <si>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</si>
  <si>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</si>
  <si>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</si>
  <si>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</si>
  <si>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</si>
  <si>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</si>
  <si>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</si>
  <si>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</si>
  <si>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</si>
  <si>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</si>
  <si>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</si>
  <si>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</si>
  <si>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</si>
  <si>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</si>
  <si>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</si>
  <si>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</si>
  <si>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</si>
  <si>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</si>
  <si>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</si>
  <si>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</si>
  <si>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</si>
  <si>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</si>
  <si>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</si>
  <si>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</si>
  <si>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</si>
  <si>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</si>
  <si>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</si>
  <si>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</si>
  <si>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</si>
  <si>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</si>
  <si>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</si>
  <si>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</si>
  <si>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</si>
  <si>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</si>
  <si>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</si>
  <si>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</si>
  <si>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</si>
  <si>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</si>
  <si>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</si>
  <si>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</si>
  <si>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</si>
  <si>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</si>
  <si>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</si>
  <si>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</si>
  <si>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</si>
  <si>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</si>
  <si>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</si>
  <si>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</si>
  <si>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</si>
  <si>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</si>
  <si>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</si>
  <si>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</si>
  <si>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</si>
  <si>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</si>
  <si>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</si>
  <si>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</si>
  <si>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</si>
  <si>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</si>
  <si>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</si>
  <si>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</si>
  <si>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</si>
  <si>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</si>
  <si>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</si>
  <si>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</si>
  <si>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</si>
  <si>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</si>
  <si>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</si>
  <si>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</si>
  <si>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</si>
  <si>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</si>
  <si>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</si>
  <si>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</si>
  <si>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</si>
  <si>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</si>
  <si>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</si>
  <si>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</si>
  <si>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</si>
  <si>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</si>
  <si>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</si>
  <si>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</si>
  <si>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</si>
  <si>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</si>
  <si>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</si>
  <si>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</si>
  <si>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</si>
  <si>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</si>
  <si>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</si>
  <si>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</si>
  <si>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</si>
  <si>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</si>
  <si>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</si>
  <si>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</si>
  <si>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</si>
  <si>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</si>
  <si>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</si>
  <si>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</si>
  <si>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</si>
  <si>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</si>
  <si>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</si>
  <si>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</si>
  <si>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</si>
  <si>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</si>
  <si>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</si>
  <si>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</si>
  <si>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</si>
  <si>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</si>
  <si>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</si>
  <si>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</si>
  <si>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</si>
  <si>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</si>
  <si>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</si>
  <si>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</si>
  <si>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</si>
  <si>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</si>
  <si>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</si>
  <si>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</si>
  <si>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</si>
  <si>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</si>
  <si>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</si>
  <si>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</si>
  <si>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</si>
  <si>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</si>
  <si>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</si>
  <si>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</si>
  <si>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</si>
  <si>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</si>
  <si>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</si>
  <si>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</si>
  <si>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</si>
  <si>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</si>
  <si>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</si>
  <si>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</si>
  <si>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</si>
  <si>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</si>
  <si>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</si>
  <si>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</si>
  <si>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</si>
  <si>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</si>
  <si>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</si>
  <si>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</si>
  <si>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</si>
  <si>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</si>
  <si>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</si>
  <si>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</si>
  <si>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</si>
  <si>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</si>
  <si>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</si>
  <si>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</si>
  <si>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</si>
  <si>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</si>
  <si>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</si>
  <si>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</si>
  <si>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</si>
  <si>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</si>
  <si>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</si>
  <si>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</si>
  <si>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</si>
  <si>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</si>
  <si>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</si>
  <si>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</si>
  <si>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</si>
  <si>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</si>
  <si>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</si>
  <si>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</si>
  <si>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</si>
  <si>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</si>
  <si>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</si>
  <si>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</si>
  <si>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</si>
  <si>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</si>
  <si>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</si>
  <si>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</si>
  <si>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</si>
  <si>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</si>
  <si>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</si>
  <si>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</si>
  <si>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</si>
  <si>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</si>
  <si>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</si>
  <si>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</si>
  <si>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</si>
  <si>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</si>
  <si>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</si>
  <si>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</si>
  <si>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</si>
  <si>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</si>
  <si>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</si>
  <si>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</si>
  <si>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</si>
  <si>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</si>
  <si>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</si>
  <si>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</si>
  <si>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</si>
  <si>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</si>
  <si>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</si>
  <si>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</si>
  <si>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</si>
  <si>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</si>
  <si>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</si>
  <si>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</si>
  <si>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</si>
  <si>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</si>
  <si>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</si>
  <si>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</si>
  <si>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</si>
  <si>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</si>
  <si>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</si>
  <si>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</si>
  <si>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</si>
  <si>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</si>
  <si>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</si>
  <si>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</si>
  <si>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</si>
  <si>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</si>
  <si>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</si>
  <si>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</si>
  <si>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</si>
  <si>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</si>
  <si>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</si>
  <si>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</si>
  <si>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</si>
  <si>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</si>
  <si>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</si>
  <si>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</si>
  <si>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</si>
  <si>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</si>
  <si>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</si>
  <si>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</si>
  <si>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</si>
  <si>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</si>
  <si>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</si>
  <si>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</si>
  <si>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</si>
  <si>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</si>
  <si>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</si>
  <si>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</si>
  <si>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</si>
  <si>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</si>
  <si>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</si>
  <si>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</si>
  <si>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</si>
  <si>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</si>
  <si>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</si>
  <si>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</si>
  <si>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</si>
  <si>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</si>
  <si>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</si>
  <si>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</si>
  <si>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</si>
  <si>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</si>
  <si>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</si>
  <si>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</si>
  <si>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</si>
  <si>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</si>
  <si>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</si>
  <si>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</si>
  <si>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</si>
  <si>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</si>
  <si>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</si>
  <si>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</si>
  <si>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</si>
  <si>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</si>
  <si>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</si>
  <si>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</si>
  <si>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</si>
  <si>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</si>
  <si>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</si>
  <si>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</si>
  <si>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</si>
  <si>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</si>
  <si>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</si>
  <si>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</si>
  <si>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</si>
  <si>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</si>
  <si>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</si>
  <si>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</si>
  <si>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</si>
  <si>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</si>
  <si>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</si>
  <si>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</si>
  <si>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</si>
  <si>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</si>
  <si>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</si>
  <si>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</si>
  <si>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</si>
  <si>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</si>
  <si>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</si>
  <si>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</si>
  <si>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</si>
  <si>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</si>
  <si>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</si>
  <si>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</si>
  <si>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</si>
  <si>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</si>
  <si>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</si>
  <si>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</si>
  <si>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</si>
  <si>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</si>
  <si>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</si>
  <si>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</si>
  <si>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</si>
  <si>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</si>
  <si>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</si>
  <si>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</si>
  <si>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</si>
  <si>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</si>
  <si>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</si>
  <si>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</si>
  <si>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</si>
  <si>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</si>
  <si>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</si>
  <si>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</si>
  <si>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</si>
  <si>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</si>
  <si>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</si>
  <si>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</si>
  <si>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</si>
  <si>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</si>
  <si>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</si>
  <si>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</si>
  <si>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</si>
  <si>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</si>
  <si>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</si>
  <si>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</si>
  <si>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</si>
  <si>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</si>
  <si>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</si>
  <si>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</si>
  <si>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</si>
  <si>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</si>
  <si>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</si>
  <si>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</si>
  <si>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</si>
  <si>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</si>
  <si>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</si>
  <si>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</si>
  <si>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</si>
  <si>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</si>
  <si>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</si>
  <si>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</si>
  <si>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</si>
  <si>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</si>
  <si>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</si>
  <si>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</si>
  <si>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</si>
  <si>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</si>
  <si>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</si>
  <si>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</si>
  <si>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</si>
  <si>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</si>
  <si>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</si>
  <si>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</si>
  <si>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</si>
  <si>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</si>
  <si>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</si>
  <si>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</si>
  <si>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</si>
  <si>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</si>
  <si>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</si>
  <si>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</si>
  <si>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</si>
  <si>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</si>
  <si>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</si>
  <si>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</si>
  <si>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</si>
  <si>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</si>
  <si>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</si>
  <si>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</si>
  <si>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</si>
  <si>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</si>
  <si>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</si>
  <si>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</si>
  <si>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</si>
  <si>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</si>
  <si>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</si>
  <si>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</si>
  <si>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</si>
  <si>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</si>
  <si>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</si>
  <si>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</si>
  <si>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</si>
  <si>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</si>
  <si>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</si>
  <si>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</si>
  <si>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</si>
  <si>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</si>
  <si>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</si>
  <si>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</si>
  <si>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</si>
  <si>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</si>
  <si>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</si>
  <si>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</si>
  <si>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</si>
  <si>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</si>
  <si>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</si>
  <si>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</si>
  <si>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</si>
  <si>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</si>
  <si>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</si>
  <si>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</si>
  <si>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</si>
  <si>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</si>
  <si>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</si>
  <si>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</si>
  <si>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</si>
  <si>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</si>
  <si>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</si>
  <si>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</si>
  <si>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</si>
  <si>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</si>
  <si>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</si>
  <si>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</si>
  <si>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</si>
  <si>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</si>
  <si>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</si>
  <si>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</si>
  <si>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</si>
  <si>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</si>
  <si>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</si>
  <si>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</si>
  <si>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</si>
  <si>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</si>
  <si>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</si>
  <si>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</si>
  <si>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</si>
  <si>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</si>
  <si>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</si>
  <si>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</si>
  <si>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</si>
  <si>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</si>
  <si>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</si>
  <si>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</si>
  <si>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</si>
  <si>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</si>
  <si>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</si>
  <si>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</si>
  <si>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</si>
  <si>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</si>
  <si>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</si>
  <si>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</si>
  <si>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</si>
  <si>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</si>
  <si>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</si>
  <si>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</si>
  <si>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</si>
  <si>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</si>
  <si>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</si>
  <si>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</si>
  <si>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</si>
  <si>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</si>
  <si>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</si>
  <si>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</si>
  <si>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</si>
  <si>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</si>
  <si>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</si>
  <si>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</si>
  <si>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</si>
  <si>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</si>
  <si>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</si>
  <si>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</si>
  <si>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</si>
  <si>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</si>
  <si>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</si>
  <si>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</si>
  <si>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</si>
  <si>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</si>
  <si>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</si>
  <si>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</si>
  <si>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</si>
  <si>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</si>
  <si>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</si>
  <si>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</si>
  <si>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</si>
  <si>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</si>
  <si>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</si>
  <si>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</si>
  <si>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</si>
  <si>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</si>
  <si>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</si>
  <si>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</si>
  <si>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</si>
  <si>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</si>
  <si>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</si>
  <si>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</si>
  <si>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</si>
  <si>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</si>
  <si>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</si>
  <si>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</si>
  <si>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</si>
  <si>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</si>
  <si>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</si>
  <si>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</si>
  <si>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</si>
  <si>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</si>
  <si>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</si>
  <si>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</si>
  <si>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</si>
  <si>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</si>
  <si>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</si>
  <si>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</si>
  <si>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</si>
  <si>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</si>
  <si>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</si>
  <si>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</si>
  <si>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</si>
  <si>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</si>
  <si>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</si>
  <si>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</si>
  <si>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</si>
  <si>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</si>
  <si>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</si>
  <si>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</si>
  <si>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</si>
  <si>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</si>
  <si>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</si>
  <si>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</si>
  <si>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</si>
  <si>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</si>
  <si>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</si>
  <si>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</si>
  <si>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</si>
  <si>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</si>
  <si>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</si>
  <si>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</si>
  <si>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</si>
  <si>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</si>
  <si>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</si>
  <si>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</si>
  <si>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</si>
  <si>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</si>
  <si>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</si>
  <si>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</si>
  <si>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</si>
  <si>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</si>
  <si>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</si>
  <si>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</si>
  <si>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</si>
  <si>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</si>
  <si>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</si>
  <si>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</si>
  <si>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</si>
  <si>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</si>
  <si>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</si>
  <si>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</si>
  <si>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</si>
  <si>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</si>
  <si>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</si>
  <si>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</si>
  <si>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</si>
  <si>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</si>
  <si>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</si>
  <si>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</si>
  <si>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</si>
  <si>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</si>
  <si>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</si>
  <si>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</si>
  <si>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</si>
  <si>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</si>
  <si>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</si>
  <si>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</si>
  <si>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</si>
  <si>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</si>
  <si>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</si>
  <si>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</si>
  <si>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</si>
  <si>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</si>
  <si>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</si>
  <si>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</si>
  <si>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</si>
  <si>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</si>
  <si>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</si>
  <si>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</si>
  <si>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</si>
  <si>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</si>
  <si>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</si>
  <si>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</si>
  <si>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</si>
  <si>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</si>
  <si>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</si>
  <si>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</si>
  <si>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</si>
  <si>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</si>
  <si>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</si>
  <si>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</si>
  <si>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</si>
  <si>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</si>
  <si>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</si>
  <si>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</si>
  <si>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</si>
  <si>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</si>
  <si>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</si>
  <si>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</si>
  <si>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</si>
  <si>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</si>
  <si>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</si>
  <si>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</si>
  <si>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</si>
  <si>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</si>
  <si>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</si>
  <si>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</si>
  <si>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</si>
  <si>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</si>
  <si>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</si>
  <si>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</si>
  <si>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</si>
  <si>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</si>
  <si>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</si>
  <si>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</si>
  <si>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</si>
  <si>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</si>
  <si>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</si>
  <si>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</si>
  <si>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</si>
  <si>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</si>
  <si>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</si>
  <si>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</si>
  <si>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</si>
  <si>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</si>
  <si>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</si>
  <si>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</si>
  <si>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</si>
  <si>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</si>
  <si>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</si>
  <si>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</si>
  <si>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</si>
  <si>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</si>
  <si>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</si>
  <si>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</si>
  <si>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</si>
  <si>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</si>
  <si>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</si>
  <si>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</si>
  <si>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</si>
  <si>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</si>
  <si>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</si>
  <si>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</si>
  <si>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</si>
  <si>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</si>
  <si>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</si>
  <si>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</si>
  <si>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</si>
  <si>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</si>
  <si>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</si>
  <si>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</si>
  <si>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</si>
  <si>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</si>
  <si>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</si>
  <si>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</si>
  <si>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</si>
  <si>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</si>
  <si>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</si>
  <si>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</si>
  <si>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</si>
  <si>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</si>
  <si>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</si>
  <si>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</si>
  <si>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</si>
  <si>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</si>
  <si>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</si>
  <si>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</si>
  <si>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</si>
  <si>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</si>
  <si>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</si>
  <si>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</si>
  <si>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</si>
  <si>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</si>
  <si>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</si>
  <si>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</si>
  <si>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</si>
  <si>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</si>
  <si>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</si>
  <si>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</si>
  <si>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</si>
  <si>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</si>
  <si>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</si>
  <si>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</si>
  <si>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</si>
  <si>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</si>
  <si>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</si>
  <si>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</si>
  <si>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</si>
  <si>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</si>
  <si>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</si>
  <si>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</si>
  <si>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</si>
  <si>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</si>
  <si>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</si>
  <si>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</si>
  <si>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</si>
  <si>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</si>
  <si>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</si>
  <si>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</si>
  <si>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</si>
  <si>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</si>
  <si>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</si>
  <si>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</si>
  <si>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</si>
  <si>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</si>
  <si>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</si>
  <si>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</si>
  <si>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</si>
  <si>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</si>
  <si>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</si>
  <si>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</si>
  <si>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</si>
  <si>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</si>
  <si>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</si>
  <si>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</si>
  <si>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</si>
  <si>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</si>
  <si>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</si>
  <si>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</si>
  <si>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</si>
  <si>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</si>
  <si>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</si>
  <si>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</si>
  <si>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</si>
  <si>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</si>
  <si>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</si>
  <si>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</si>
  <si>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</si>
  <si>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</si>
  <si>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</si>
  <si>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</si>
  <si>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</si>
  <si>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</si>
  <si>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</si>
  <si>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</si>
  <si>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</si>
  <si>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</si>
  <si>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</si>
  <si>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</si>
  <si>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</si>
  <si>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</si>
  <si>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</si>
  <si>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</si>
  <si>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</si>
  <si>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</si>
  <si>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</si>
  <si>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</si>
  <si>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</si>
  <si>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</si>
  <si>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</si>
  <si>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</si>
  <si>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</si>
  <si>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</si>
  <si>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</si>
  <si>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</si>
  <si>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</si>
  <si>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</si>
  <si>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</si>
  <si>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</si>
  <si>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</si>
  <si>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</si>
  <si>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</si>
  <si>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</si>
  <si>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</si>
  <si>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</si>
  <si>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</si>
  <si>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</si>
  <si>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</si>
  <si>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</si>
  <si>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</si>
  <si>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</si>
  <si>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</si>
  <si>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</si>
  <si>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</si>
  <si>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</si>
  <si>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</si>
  <si>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</si>
  <si>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</si>
  <si>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</si>
  <si>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</si>
  <si>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</si>
  <si>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</si>
  <si>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</si>
  <si>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</si>
  <si>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</si>
  <si>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</si>
  <si>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</si>
  <si>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</si>
  <si>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</si>
  <si>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</si>
  <si>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</si>
  <si>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</si>
  <si>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</si>
  <si>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</si>
  <si>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</si>
  <si>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</si>
  <si>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</si>
  <si>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</si>
  <si>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</si>
  <si>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</si>
  <si>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</si>
  <si>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</si>
  <si>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</si>
  <si>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</si>
  <si>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</si>
  <si>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</si>
  <si>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</si>
  <si>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</si>
  <si>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</si>
  <si>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</si>
  <si>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</si>
  <si>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</si>
  <si>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</si>
  <si>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</si>
  <si>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</si>
  <si>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</si>
  <si>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</si>
  <si>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</si>
  <si>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</si>
  <si>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</si>
  <si>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</si>
  <si>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</si>
  <si>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</si>
  <si>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</si>
  <si>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</si>
  <si>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</si>
  <si>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</si>
  <si>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</si>
  <si>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</si>
  <si>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</si>
  <si>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</si>
  <si>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</si>
  <si>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</si>
  <si>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</si>
  <si>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</si>
  <si>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</si>
  <si>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</si>
  <si>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</si>
  <si>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</si>
  <si>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</si>
  <si>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</si>
  <si>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</si>
  <si>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</si>
  <si>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</si>
  <si>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</si>
  <si>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</si>
  <si>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</si>
  <si>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</si>
  <si>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</si>
  <si>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</si>
  <si>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</si>
  <si>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</si>
  <si>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</si>
  <si>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</si>
  <si>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</si>
  <si>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</si>
  <si>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</si>
  <si>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</si>
  <si>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</si>
  <si>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</si>
  <si>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</si>
  <si>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</si>
  <si>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</si>
  <si>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</si>
  <si>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</si>
  <si>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</si>
  <si>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</si>
  <si>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</si>
  <si>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</si>
  <si>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</si>
  <si>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</si>
  <si>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</si>
  <si>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</si>
  <si>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</si>
  <si>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</si>
  <si>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</si>
  <si>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</si>
  <si>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</si>
  <si>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</si>
  <si>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</si>
  <si>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</si>
  <si>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</si>
  <si>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</si>
  <si>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</si>
  <si>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</si>
  <si>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</si>
  <si>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</si>
  <si>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</si>
  <si>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</si>
  <si>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</si>
  <si>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</si>
  <si>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</si>
  <si>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</si>
  <si>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</si>
  <si>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</si>
  <si>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</si>
  <si>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</si>
  <si>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</si>
  <si>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</si>
  <si>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</si>
  <si>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</si>
  <si>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</si>
  <si>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</si>
  <si>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</si>
  <si>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</si>
  <si>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</si>
  <si>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</si>
  <si>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</si>
  <si>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</si>
  <si>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</si>
  <si>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</si>
  <si>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</si>
  <si>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</si>
  <si>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</si>
  <si>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</si>
  <si>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</si>
  <si>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</si>
  <si>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</si>
  <si>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</si>
  <si>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</si>
  <si>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</si>
  <si>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</si>
  <si>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</si>
  <si>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</si>
  <si>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</si>
  <si>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</si>
  <si>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</si>
  <si>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</si>
  <si>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</si>
  <si>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</si>
  <si>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</si>
  <si>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</si>
  <si>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</si>
  <si>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</si>
  <si>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</si>
  <si>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</si>
  <si>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</si>
  <si>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</si>
  <si>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</si>
  <si>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</si>
  <si>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</si>
  <si>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</si>
  <si>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</si>
  <si>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</si>
  <si>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</si>
  <si>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</si>
  <si>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</si>
  <si>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</si>
  <si>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</si>
  <si>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</si>
  <si>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</si>
  <si>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</si>
  <si>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</si>
  <si>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</si>
  <si>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</si>
  <si>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</si>
  <si>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</si>
  <si>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</si>
  <si>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</si>
  <si>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</si>
  <si>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</si>
  <si>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</si>
  <si>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</si>
  <si>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</si>
  <si>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</si>
  <si>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</si>
  <si>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</si>
  <si>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</si>
  <si>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</si>
  <si>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</si>
  <si>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</si>
  <si>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</si>
  <si>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</si>
  <si>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</si>
  <si>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</si>
  <si>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</si>
  <si>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</si>
  <si>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</si>
  <si>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</si>
  <si>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</si>
  <si>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</si>
  <si>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</si>
  <si>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</si>
  <si>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</si>
  <si>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</si>
  <si>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</si>
  <si>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</si>
  <si>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</si>
  <si>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</si>
  <si>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</si>
  <si>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</si>
  <si>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</si>
  <si>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</si>
  <si>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</si>
  <si>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</si>
  <si>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</si>
  <si>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</si>
  <si>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</si>
  <si>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</si>
  <si>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</si>
  <si>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</si>
  <si>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</si>
  <si>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</si>
  <si>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</si>
  <si>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</si>
  <si>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</si>
  <si>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</si>
  <si>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</si>
  <si>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</si>
  <si>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</si>
  <si>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</si>
  <si>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</si>
  <si>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</si>
  <si>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</si>
  <si>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</si>
  <si>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</si>
  <si>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</si>
  <si>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</si>
  <si>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</si>
  <si>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</si>
  <si>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</si>
  <si>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</si>
  <si>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</si>
  <si>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</si>
  <si>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</si>
  <si>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</si>
  <si>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</si>
  <si>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</si>
  <si>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</si>
  <si>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</si>
  <si>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</si>
  <si>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</si>
  <si>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</si>
  <si>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</si>
  <si>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</si>
  <si>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</si>
  <si>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</si>
  <si>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</si>
  <si>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</si>
  <si>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</si>
  <si>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</si>
  <si>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</si>
  <si>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</si>
  <si>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</si>
  <si>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</si>
  <si>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</si>
  <si>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</si>
  <si>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</si>
  <si>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</si>
  <si>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</si>
  <si>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</si>
  <si>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</si>
  <si>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</si>
  <si>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</si>
  <si>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</si>
  <si>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</si>
  <si>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</si>
  <si>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</si>
  <si>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</si>
  <si>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</si>
  <si>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</si>
  <si>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</si>
  <si>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</si>
  <si>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</si>
  <si>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</si>
  <si>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</si>
  <si>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</si>
  <si>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</si>
  <si>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</si>
  <si>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</si>
  <si>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</si>
  <si>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</si>
  <si>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</si>
  <si>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</si>
  <si>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</si>
  <si>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</si>
  <si>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</si>
  <si>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</si>
  <si>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</si>
  <si>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</si>
  <si>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</si>
  <si>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</si>
  <si>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</si>
  <si>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</si>
  <si>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</si>
  <si>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</si>
  <si>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</si>
  <si>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</si>
  <si>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</si>
  <si>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</si>
  <si>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</si>
  <si>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</si>
  <si>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</si>
  <si>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</si>
  <si>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</si>
  <si>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</si>
  <si>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</si>
  <si>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</si>
  <si>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</si>
  <si>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</si>
  <si>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</si>
  <si>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</si>
  <si>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</si>
  <si>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</si>
  <si>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</si>
  <si>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</si>
  <si>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</si>
  <si>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</si>
  <si>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</si>
  <si>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</si>
  <si>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</si>
  <si>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</si>
  <si>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</si>
  <si>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</si>
  <si>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</si>
  <si>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</si>
  <si>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</si>
  <si>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</si>
  <si>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</si>
  <si>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</si>
  <si>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</si>
  <si>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</si>
  <si>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</si>
  <si>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</si>
  <si>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</si>
  <si>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</si>
  <si>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</si>
  <si>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</si>
  <si>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</si>
  <si>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</si>
  <si>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</si>
  <si>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</si>
  <si>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</si>
  <si>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</si>
  <si>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</si>
  <si>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</si>
  <si>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</si>
  <si>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</si>
  <si>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</si>
  <si>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</si>
  <si>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</si>
  <si>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</si>
  <si>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</si>
  <si>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</si>
  <si>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</si>
  <si>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</si>
  <si>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</si>
  <si>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</si>
  <si>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</si>
  <si>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</si>
  <si>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</si>
  <si>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</si>
  <si>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</si>
  <si>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</si>
  <si>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</si>
  <si>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</si>
  <si>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</si>
  <si>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</si>
  <si>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</si>
  <si>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</si>
  <si>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</si>
  <si>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</si>
  <si>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</si>
  <si>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</si>
  <si>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</si>
  <si>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</si>
  <si>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</si>
  <si>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</si>
  <si>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</si>
  <si>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</si>
  <si>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</si>
  <si>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</si>
  <si>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</si>
  <si>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</si>
  <si>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</si>
  <si>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</si>
  <si>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</si>
  <si>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</si>
  <si>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</si>
  <si>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</si>
  <si>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</si>
  <si>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</si>
  <si>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</si>
  <si>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</si>
  <si>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</si>
  <si>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</si>
  <si>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</si>
  <si>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</si>
  <si>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</si>
  <si>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</si>
  <si>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</si>
  <si>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</si>
  <si>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</si>
  <si>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</si>
  <si>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</si>
  <si>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</si>
  <si>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</si>
  <si>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</si>
  <si>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</si>
  <si>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</si>
  <si>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</si>
  <si>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</si>
  <si>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</si>
  <si>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</si>
  <si>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</si>
  <si>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</si>
  <si>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</si>
  <si>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</si>
  <si>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</si>
  <si>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</si>
  <si>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</si>
  <si>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</si>
  <si>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</si>
  <si>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</si>
  <si>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</si>
  <si>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</si>
  <si>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</si>
  <si>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</si>
  <si>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</si>
  <si>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</si>
  <si>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</si>
  <si>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</si>
  <si>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</si>
  <si>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</si>
  <si>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</si>
  <si>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</si>
  <si>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</si>
  <si>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</si>
  <si>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</si>
  <si>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</si>
  <si>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</si>
  <si>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</si>
  <si>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</si>
  <si>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</si>
  <si>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</si>
  <si>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</si>
  <si>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</si>
  <si>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</si>
  <si>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</si>
  <si>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</si>
  <si>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</si>
  <si>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</si>
  <si>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</si>
  <si>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</si>
  <si>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</si>
  <si>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</si>
  <si>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</si>
  <si>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</si>
  <si>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</si>
  <si>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</si>
  <si>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</si>
  <si>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</si>
  <si>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</si>
  <si>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</si>
  <si>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</si>
  <si>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</si>
  <si>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</si>
  <si>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</si>
  <si>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</si>
  <si>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</si>
  <si>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</si>
  <si>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</si>
  <si>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</si>
  <si>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</si>
  <si>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</si>
  <si>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</si>
  <si>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</si>
  <si>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</si>
  <si>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</si>
  <si>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</si>
  <si>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</si>
  <si>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</si>
  <si>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</si>
  <si>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</si>
  <si>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</si>
  <si>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</si>
  <si>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</si>
  <si>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</si>
  <si>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</si>
  <si>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</si>
  <si>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</si>
  <si>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</si>
  <si>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</si>
  <si>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</si>
  <si>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</si>
  <si>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</si>
  <si>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</si>
  <si>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</si>
  <si>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</si>
  <si>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</si>
  <si>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</si>
  <si>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</si>
  <si>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</si>
  <si>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</si>
  <si>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</si>
  <si>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</si>
  <si>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</si>
  <si>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</si>
  <si>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</si>
  <si>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</si>
  <si>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</si>
  <si>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</si>
  <si>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</si>
  <si>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</si>
  <si>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</si>
  <si>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</si>
  <si>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</si>
  <si>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</si>
  <si>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</si>
  <si>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</si>
  <si>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</si>
  <si>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</si>
  <si>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</si>
  <si>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</si>
  <si>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</si>
  <si>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</si>
  <si>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</si>
  <si>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</si>
  <si>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</si>
  <si>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</si>
  <si>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</si>
  <si>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</si>
  <si>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</si>
  <si>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</si>
  <si>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</si>
  <si>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</si>
  <si>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</si>
  <si>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</si>
  <si>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</si>
  <si>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</si>
  <si>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</si>
  <si>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</si>
  <si>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</si>
  <si>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</si>
  <si>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</si>
  <si>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</si>
  <si>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</si>
  <si>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</si>
  <si>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</si>
  <si>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</si>
  <si>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</si>
  <si>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</si>
  <si>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</si>
  <si>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</si>
  <si>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</si>
  <si>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</si>
  <si>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</si>
  <si>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</si>
  <si>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</si>
  <si>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</si>
  <si>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</si>
  <si>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</si>
  <si>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</si>
  <si>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</si>
  <si>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</si>
  <si>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</si>
  <si>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</si>
  <si>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</si>
  <si>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</si>
  <si>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</si>
  <si>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</si>
  <si>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</si>
  <si>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</si>
  <si>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</si>
  <si>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</si>
  <si>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</si>
  <si>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</si>
  <si>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</si>
  <si>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</si>
  <si>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</si>
  <si>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</si>
  <si>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</si>
  <si>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</si>
  <si>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</si>
  <si>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</si>
  <si>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</si>
  <si>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</si>
  <si>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</si>
  <si>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</si>
  <si>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</si>
  <si>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</si>
  <si>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</si>
  <si>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</si>
  <si>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</si>
  <si>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</si>
  <si>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</si>
  <si>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</si>
  <si>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</si>
  <si>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</si>
  <si>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</si>
  <si>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</si>
  <si>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</si>
  <si>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</si>
  <si>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</si>
  <si>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</si>
  <si>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</si>
  <si>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</si>
  <si>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</si>
  <si>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</si>
  <si>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</si>
  <si>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</si>
  <si>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</si>
  <si>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</si>
  <si>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</si>
  <si>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</si>
  <si>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</si>
  <si>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</si>
  <si>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</si>
  <si>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</si>
  <si>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</si>
  <si>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</si>
  <si>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</si>
  <si>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</si>
  <si>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</si>
  <si>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</si>
  <si>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</si>
  <si>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</si>
  <si>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</si>
  <si>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</si>
  <si>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</si>
  <si>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</si>
  <si>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</si>
  <si>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</si>
  <si>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</si>
  <si>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</si>
  <si>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</si>
  <si>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</si>
  <si>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</si>
  <si>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</si>
  <si>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</si>
  <si>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</si>
  <si>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</si>
  <si>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</si>
  <si>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</si>
  <si>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</si>
  <si>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</si>
  <si>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</si>
  <si>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</si>
  <si>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</si>
  <si>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</si>
  <si>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</si>
  <si>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</si>
  <si>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</si>
  <si>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</si>
  <si>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</si>
  <si>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</si>
  <si>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</si>
  <si>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</si>
  <si>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</si>
  <si>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</si>
  <si>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</si>
  <si>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</si>
  <si>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</si>
  <si>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</si>
  <si>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</si>
  <si>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</si>
  <si>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</si>
  <si>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</si>
  <si>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</si>
  <si>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</si>
  <si>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</si>
  <si>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</si>
  <si>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</si>
  <si>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</si>
  <si>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</si>
  <si>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</si>
  <si>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</si>
  <si>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</si>
  <si>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</si>
  <si>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</si>
  <si>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</si>
  <si>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</si>
  <si>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</si>
  <si>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</si>
  <si>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</si>
  <si>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</si>
  <si>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</si>
  <si>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</si>
  <si>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</si>
  <si>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</si>
  <si>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</si>
  <si>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</si>
  <si>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</si>
  <si>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</si>
  <si>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</si>
  <si>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</si>
  <si>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</si>
  <si>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</si>
  <si>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</si>
  <si>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</si>
  <si>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</si>
  <si>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</si>
  <si>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</si>
  <si>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</si>
  <si>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</si>
  <si>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</si>
  <si>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</si>
  <si>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</si>
  <si>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</si>
  <si>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</si>
  <si>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</si>
  <si>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</si>
  <si>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</si>
  <si>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</si>
  <si>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</si>
  <si>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</si>
  <si>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</si>
  <si>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</si>
  <si>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</si>
  <si>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</si>
  <si>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</si>
  <si>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</si>
  <si>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</si>
  <si>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</si>
  <si>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</si>
  <si>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</si>
  <si>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</si>
  <si>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</si>
  <si>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</si>
  <si>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</si>
  <si>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</si>
  <si>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</si>
  <si>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</si>
  <si>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</si>
  <si>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</si>
  <si>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</si>
  <si>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</si>
  <si>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</si>
  <si>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</si>
  <si>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</si>
  <si>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</si>
  <si>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</si>
  <si>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</si>
  <si>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</si>
  <si>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</si>
  <si>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</si>
  <si>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</si>
  <si>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</si>
  <si>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</si>
  <si>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</si>
  <si>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</si>
  <si>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</si>
  <si>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</si>
  <si>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</si>
  <si>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</si>
  <si>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</si>
  <si>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</si>
  <si>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</si>
  <si>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</si>
  <si>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</si>
  <si>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</si>
  <si>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</si>
  <si>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</si>
  <si>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</si>
  <si>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</si>
  <si>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</si>
  <si>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</si>
  <si>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</si>
  <si>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</si>
  <si>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</si>
  <si>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</si>
  <si>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</si>
  <si>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</si>
  <si>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</si>
  <si>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</si>
  <si>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</si>
  <si>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</si>
  <si>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</si>
  <si>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</si>
  <si>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</si>
  <si>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</si>
  <si>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</si>
  <si>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</si>
  <si>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</si>
  <si>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</si>
  <si>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</si>
  <si>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</si>
  <si>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</si>
  <si>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</si>
  <si>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</si>
  <si>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</si>
  <si>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</si>
  <si>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</si>
  <si>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</si>
  <si>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</si>
  <si>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</si>
  <si>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</si>
  <si>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</si>
  <si>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</si>
  <si>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</si>
  <si>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</si>
  <si>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</si>
  <si>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</si>
  <si>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</si>
  <si>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</si>
  <si>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</si>
  <si>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</si>
  <si>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</si>
  <si>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</si>
  <si>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</si>
  <si>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</si>
  <si>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</si>
  <si>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</si>
  <si>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</si>
  <si>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</si>
  <si>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</si>
  <si>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</si>
  <si>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</si>
  <si>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</si>
  <si>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</si>
  <si>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</si>
  <si>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</si>
  <si>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</si>
  <si>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</si>
  <si>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</si>
  <si>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</si>
  <si>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</si>
  <si>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</si>
  <si>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</si>
  <si>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</si>
  <si>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</si>
  <si>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</si>
  <si>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</si>
  <si>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</si>
  <si>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</si>
  <si>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</si>
  <si>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</si>
  <si>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</si>
  <si>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</si>
  <si>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</si>
  <si>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</si>
  <si>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</si>
  <si>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</si>
  <si>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</si>
  <si>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</si>
  <si>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</si>
  <si>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</si>
  <si>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</si>
  <si>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</si>
  <si>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</si>
  <si>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</si>
  <si>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</si>
  <si>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</si>
  <si>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</si>
  <si>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</si>
  <si>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</si>
  <si>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</si>
  <si>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</si>
  <si>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</si>
  <si>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</si>
  <si>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</si>
  <si>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</si>
  <si>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</si>
  <si>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</si>
  <si>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</si>
  <si>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</si>
  <si>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</si>
  <si>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</si>
  <si>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</si>
  <si>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</si>
  <si>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</si>
  <si>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</si>
  <si>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</si>
  <si>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</si>
  <si>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</si>
  <si>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</si>
  <si>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</si>
  <si>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</si>
  <si>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</si>
  <si>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</si>
  <si>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</si>
  <si>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</si>
  <si>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</si>
  <si>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</si>
  <si>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</si>
  <si>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</si>
  <si>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</si>
  <si>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</si>
  <si>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</si>
  <si>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</si>
  <si>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</si>
  <si>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</si>
  <si>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</si>
  <si>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</si>
  <si>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</si>
  <si>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</si>
  <si>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</si>
  <si>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</si>
  <si>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</si>
  <si>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</si>
  <si>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</si>
  <si>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</si>
  <si>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</si>
  <si>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</si>
  <si>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</si>
  <si>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</si>
  <si>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</si>
  <si>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</si>
  <si>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</si>
  <si>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</si>
  <si>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</si>
  <si>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</si>
  <si>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</si>
  <si>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</si>
  <si>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</si>
  <si>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</si>
  <si>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</si>
  <si>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</si>
  <si>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</si>
  <si>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</si>
  <si>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</si>
  <si>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</si>
  <si>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</si>
  <si>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</si>
  <si>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</si>
  <si>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</si>
  <si>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</si>
  <si>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</si>
  <si>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</si>
  <si>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</si>
  <si>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</si>
  <si>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</si>
  <si>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</si>
  <si>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</si>
  <si>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</si>
  <si>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</si>
  <si>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</si>
  <si>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</si>
  <si>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</si>
  <si>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</si>
  <si>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</si>
  <si>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</si>
  <si>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</si>
  <si>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</si>
  <si>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</si>
  <si>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</si>
  <si>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</si>
  <si>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</si>
  <si>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</si>
  <si>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</si>
  <si>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</si>
  <si>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</si>
  <si>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</si>
  <si>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</si>
  <si>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</si>
  <si>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</si>
  <si>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</si>
  <si>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</si>
  <si>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</si>
  <si>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</si>
  <si>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</si>
  <si>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</si>
  <si>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</si>
  <si>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</si>
  <si>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</si>
  <si>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</si>
  <si>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</si>
  <si>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</si>
  <si>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</si>
  <si>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</si>
  <si>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</si>
  <si>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</si>
  <si>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</si>
  <si>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</si>
  <si>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</si>
  <si>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</si>
  <si>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</si>
  <si>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</si>
  <si>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</si>
  <si>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</si>
  <si>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</si>
  <si>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</si>
  <si>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</si>
  <si>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</si>
  <si>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</si>
  <si>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</si>
  <si>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</si>
  <si>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</si>
  <si>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</si>
  <si>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</si>
  <si>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</si>
  <si>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</si>
  <si>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</si>
  <si>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</si>
  <si>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</si>
  <si>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</si>
  <si>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</si>
  <si>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</si>
  <si>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</si>
  <si>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</si>
  <si>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</si>
  <si>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</si>
  <si>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</si>
  <si>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</si>
  <si>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</si>
  <si>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</si>
  <si>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</si>
  <si>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</si>
  <si>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</si>
  <si>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</si>
  <si>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</si>
  <si>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</si>
  <si>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</si>
  <si>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</si>
  <si>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</si>
  <si>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</si>
  <si>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</si>
  <si>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</si>
  <si>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</si>
  <si>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</si>
  <si>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</si>
  <si>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</si>
  <si>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</si>
  <si>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</si>
  <si>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</si>
  <si>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</si>
  <si>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</si>
  <si>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</si>
  <si>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</si>
  <si>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</si>
  <si>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</si>
  <si>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</si>
  <si>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</si>
  <si>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</si>
  <si>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</si>
  <si>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</si>
  <si>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</si>
  <si>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</si>
  <si>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</si>
  <si>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</si>
  <si>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</si>
  <si>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</si>
  <si>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</si>
  <si>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</si>
  <si>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</si>
  <si>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</si>
  <si>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</si>
  <si>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</si>
  <si>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</si>
  <si>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</si>
  <si>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</si>
  <si>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</si>
  <si>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</si>
  <si>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</si>
  <si>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</si>
  <si>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</si>
  <si>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</si>
  <si>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</si>
  <si>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</si>
  <si>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</si>
  <si>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</si>
  <si>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</si>
  <si>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</si>
  <si>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</si>
  <si>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</si>
  <si>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</si>
  <si>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</si>
  <si>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</si>
  <si>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</si>
  <si>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</si>
  <si>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</si>
  <si>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</si>
  <si>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</si>
  <si>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</si>
  <si>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</si>
  <si>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</si>
  <si>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</si>
  <si>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</si>
  <si>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</si>
  <si>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</si>
  <si>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</si>
  <si>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</si>
  <si>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</si>
  <si>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</si>
  <si>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</si>
  <si>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</si>
  <si>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</si>
  <si>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</si>
  <si>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</si>
  <si>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</si>
  <si>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</si>
  <si>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</si>
  <si>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</si>
  <si>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</si>
  <si>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</si>
  <si>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</si>
  <si>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</si>
  <si>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</si>
  <si>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</si>
  <si>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</si>
  <si>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</si>
  <si>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</si>
  <si>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</si>
  <si>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</si>
  <si>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</si>
  <si>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</si>
  <si>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</si>
  <si>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</si>
  <si>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</si>
  <si>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</si>
  <si>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</si>
  <si>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</si>
  <si>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</si>
  <si>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</si>
  <si>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</si>
  <si>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</si>
  <si>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</si>
  <si>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</si>
  <si>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</si>
  <si>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</si>
  <si>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</si>
  <si>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</si>
  <si>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</si>
  <si>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</si>
  <si>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</si>
  <si>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</si>
  <si>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</si>
  <si>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</si>
  <si>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</si>
  <si>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</si>
  <si>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</si>
  <si>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</si>
  <si>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</si>
  <si>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</si>
  <si>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</si>
  <si>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</si>
  <si>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</si>
  <si>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</si>
  <si>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</si>
  <si>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</si>
  <si>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</si>
  <si>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</si>
  <si>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</si>
  <si>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</si>
  <si>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</si>
  <si>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</si>
  <si>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</si>
  <si>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</si>
  <si>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</si>
  <si>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</si>
  <si>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</si>
  <si>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</si>
  <si>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</si>
  <si>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</si>
  <si>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</si>
  <si>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</si>
  <si>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</si>
  <si>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</si>
  <si>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</si>
  <si>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</si>
  <si>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</si>
  <si>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</si>
  <si>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</si>
  <si>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</si>
  <si>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</si>
  <si>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</si>
  <si>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</si>
  <si>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</si>
  <si>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</si>
  <si>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</si>
  <si>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</si>
  <si>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</si>
  <si>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</si>
  <si>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</si>
  <si>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</si>
  <si>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</si>
  <si>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</si>
  <si>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</si>
  <si>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</si>
  <si>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</si>
  <si>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</si>
  <si>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</si>
  <si>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</si>
  <si>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</si>
  <si>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</si>
  <si>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</si>
  <si>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</si>
  <si>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</si>
  <si>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</si>
  <si>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</si>
  <si>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</si>
  <si>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</si>
  <si>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</si>
  <si>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</si>
  <si>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</si>
  <si>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</si>
  <si>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</si>
  <si>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</si>
  <si>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</si>
  <si>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</si>
  <si>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</si>
  <si>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</si>
  <si>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</si>
  <si>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</si>
  <si>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</si>
  <si>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</si>
  <si>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</si>
  <si>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</si>
  <si>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</si>
  <si>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</si>
  <si>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</si>
  <si>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</si>
  <si>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</si>
  <si>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</si>
  <si>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</si>
  <si>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</si>
  <si>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</si>
  <si>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</si>
  <si>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</si>
  <si>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</si>
  <si>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</si>
  <si>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</si>
  <si>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</si>
  <si>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</si>
  <si>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</si>
  <si>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</si>
  <si>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</si>
  <si>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</si>
  <si>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</si>
  <si>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</si>
  <si>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</si>
  <si>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</si>
  <si>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</si>
  <si>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</si>
  <si>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</si>
  <si>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</si>
  <si>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</si>
  <si>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</si>
  <si>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</si>
  <si>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</si>
  <si>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</si>
  <si>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</si>
  <si>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</si>
  <si>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</si>
  <si>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</si>
  <si>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</si>
  <si>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</si>
  <si>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</si>
  <si>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</si>
  <si>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</si>
  <si>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</si>
  <si>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</si>
  <si>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</si>
  <si>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</si>
  <si>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</si>
  <si>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</si>
  <si>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</si>
  <si>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</si>
  <si>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</si>
  <si>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</si>
  <si>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</si>
  <si>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</si>
  <si>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</si>
  <si>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</si>
  <si>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</si>
  <si>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</si>
  <si>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</si>
  <si>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</si>
  <si>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</si>
  <si>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</si>
  <si>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</si>
  <si>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</si>
  <si>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</si>
  <si>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</si>
  <si>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</si>
  <si>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</si>
  <si>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</si>
  <si>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</si>
  <si>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</si>
  <si>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</si>
  <si>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</si>
  <si>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</si>
  <si>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</si>
  <si>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</si>
  <si>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</si>
  <si>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</si>
  <si>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</si>
  <si>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</si>
  <si>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</si>
  <si>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</si>
  <si>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</si>
  <si>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</si>
  <si>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</si>
  <si>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</si>
  <si>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</si>
  <si>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</si>
  <si>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</si>
  <si>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</si>
  <si>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</si>
  <si>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</si>
  <si>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</si>
  <si>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</si>
  <si>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</si>
  <si>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</si>
  <si>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</si>
  <si>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</si>
  <si>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</si>
  <si>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</si>
  <si>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</si>
  <si>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</si>
  <si>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</si>
  <si>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</si>
  <si>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</si>
  <si>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</si>
  <si>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</si>
  <si>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</si>
  <si>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</si>
  <si>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</si>
  <si>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</si>
  <si>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</si>
  <si>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</si>
  <si>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</si>
  <si>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</si>
  <si>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</si>
  <si>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</si>
  <si>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</si>
  <si>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</si>
  <si>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</si>
  <si>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</si>
  <si>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</si>
  <si>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</si>
  <si>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</si>
  <si>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</si>
  <si>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</si>
  <si>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</si>
  <si>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</si>
  <si>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</si>
  <si>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</si>
  <si>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</si>
  <si>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</si>
  <si>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</si>
  <si>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</si>
  <si>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</si>
  <si>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</si>
  <si>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</si>
  <si>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</si>
  <si>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</si>
  <si>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</si>
  <si>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</si>
  <si>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</si>
  <si>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</si>
  <si>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</si>
  <si>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</si>
  <si>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</si>
  <si>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</si>
  <si>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</si>
  <si>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</si>
  <si>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</si>
  <si>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</si>
  <si>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</si>
  <si>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</si>
  <si>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</si>
  <si>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</si>
  <si>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</si>
  <si>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</si>
  <si>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</si>
  <si>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</si>
  <si>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</si>
  <si>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</si>
  <si>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</si>
  <si>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</si>
  <si>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</si>
  <si>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</si>
  <si>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</si>
  <si>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</si>
  <si>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</si>
  <si>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</si>
  <si>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</si>
  <si>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</si>
  <si>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</si>
  <si>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</si>
  <si>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</si>
  <si>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</si>
  <si>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</si>
  <si>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</si>
  <si>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</si>
  <si>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</si>
  <si>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</si>
  <si>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</si>
  <si>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</si>
  <si>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</si>
  <si>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</si>
  <si>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</si>
  <si>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</si>
  <si>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</si>
  <si>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</si>
  <si>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</si>
  <si>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</si>
  <si>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</si>
  <si>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</si>
  <si>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</si>
  <si>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</si>
  <si>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</si>
  <si>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</si>
  <si>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</si>
  <si>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</si>
  <si>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</si>
  <si>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</si>
  <si>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</si>
  <si>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</si>
  <si>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</si>
  <si>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</si>
  <si>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</si>
  <si>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</si>
  <si>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</si>
  <si>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</si>
  <si>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</si>
  <si>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</si>
  <si>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</si>
  <si>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</si>
  <si>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</si>
  <si>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</si>
  <si>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</si>
  <si>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</si>
  <si>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</si>
  <si>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</si>
  <si>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</si>
  <si>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</si>
  <si>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</si>
  <si>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</si>
  <si>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</si>
  <si>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</si>
  <si>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</si>
  <si>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</si>
  <si>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</si>
  <si>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</si>
  <si>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</si>
  <si>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</si>
  <si>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</si>
  <si>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</si>
  <si>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</si>
  <si>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</si>
  <si>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</si>
  <si>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</si>
  <si>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</si>
  <si>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</si>
  <si>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</si>
  <si>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</si>
  <si>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</si>
  <si>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</si>
  <si>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</si>
  <si>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</si>
  <si>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</si>
  <si>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</si>
  <si>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</si>
  <si>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</si>
  <si>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</si>
  <si>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</si>
  <si>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</si>
  <si>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</si>
  <si>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</si>
  <si>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</si>
  <si>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</si>
  <si>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</si>
  <si>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</si>
  <si>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</si>
  <si>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</si>
  <si>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</si>
  <si>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</si>
  <si>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</si>
  <si>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</si>
  <si>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</si>
  <si>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</si>
  <si>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</si>
  <si>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</si>
  <si>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</si>
  <si>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</si>
  <si>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</si>
  <si>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</si>
  <si>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</si>
  <si>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</si>
  <si>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</si>
  <si>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</si>
  <si>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</si>
  <si>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</si>
  <si>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</si>
  <si>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</si>
  <si>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</si>
  <si>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</si>
  <si>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</si>
  <si>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</si>
  <si>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</si>
  <si>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</si>
  <si>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</si>
  <si>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</si>
  <si>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</si>
  <si>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</si>
  <si>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</si>
  <si>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</si>
  <si>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</si>
  <si>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</si>
  <si>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</si>
  <si>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</si>
  <si>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</si>
  <si>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</si>
  <si>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</si>
  <si>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</si>
  <si>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</si>
  <si>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</si>
  <si>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</si>
  <si>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</si>
  <si>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</si>
  <si>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</si>
  <si>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</si>
  <si>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</si>
  <si>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</si>
  <si>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</si>
  <si>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</si>
  <si>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</si>
  <si>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</si>
  <si>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</si>
  <si>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</si>
  <si>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</si>
  <si>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</si>
  <si>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</si>
  <si>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</si>
  <si>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</si>
  <si>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</si>
  <si>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</si>
  <si>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</si>
  <si>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</si>
  <si>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</si>
  <si>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</si>
  <si>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</si>
  <si>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</si>
  <si>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</si>
  <si>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</si>
  <si>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</si>
  <si>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</si>
  <si>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</si>
  <si>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</si>
  <si>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</si>
  <si>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</si>
  <si>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</si>
  <si>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</si>
  <si>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</si>
  <si>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</si>
  <si>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</si>
  <si>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</si>
  <si>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</si>
  <si>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</si>
  <si>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</si>
  <si>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</si>
  <si>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</si>
  <si>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</si>
  <si>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</si>
  <si>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</si>
  <si>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</si>
  <si>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</si>
  <si>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</si>
  <si>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</si>
  <si>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</si>
  <si>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</si>
  <si>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</si>
  <si>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</si>
  <si>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</si>
  <si>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</si>
  <si>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</si>
  <si>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</si>
  <si>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</si>
  <si>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</si>
  <si>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</si>
  <si>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</si>
  <si>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</si>
  <si>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</si>
  <si>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</si>
  <si>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</si>
  <si>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</si>
  <si>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</si>
  <si>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</si>
  <si>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</si>
  <si>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</si>
  <si>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</si>
  <si>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</si>
  <si>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</si>
  <si>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</si>
  <si>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</si>
  <si>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</si>
  <si>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</si>
  <si>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</si>
  <si>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</si>
  <si>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</si>
  <si>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</si>
  <si>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</si>
  <si>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</si>
  <si>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</si>
  <si>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</si>
  <si>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</si>
  <si>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</si>
  <si>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</si>
  <si>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</si>
  <si>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</si>
  <si>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</si>
  <si>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</si>
  <si>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</si>
  <si>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</si>
  <si>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</si>
  <si>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</si>
  <si>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</si>
  <si>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</si>
  <si>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</si>
  <si>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</si>
  <si>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</si>
  <si>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</si>
  <si>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</si>
  <si>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</si>
  <si>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</si>
  <si>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</si>
  <si>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</si>
  <si>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</si>
  <si>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</si>
  <si>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</si>
  <si>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</si>
  <si>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</si>
  <si>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</si>
  <si>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</si>
  <si>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</si>
  <si>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</si>
  <si>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</si>
  <si>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</si>
  <si>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</si>
  <si>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</si>
  <si>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</si>
  <si>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</si>
  <si>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</si>
  <si>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</si>
  <si>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</si>
  <si>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</si>
  <si>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</si>
  <si>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</si>
  <si>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</si>
  <si>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</si>
  <si>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</si>
  <si>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</si>
  <si>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</si>
  <si>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</si>
  <si>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</si>
  <si>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</si>
  <si>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</si>
  <si>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</si>
  <si>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</si>
  <si>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</si>
  <si>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</si>
  <si>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</si>
  <si>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</si>
  <si>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</si>
  <si>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</si>
  <si>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</si>
  <si>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</si>
  <si>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</si>
  <si>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</si>
  <si>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</si>
  <si>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</si>
  <si>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</si>
  <si>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</si>
  <si>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</si>
  <si>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</si>
  <si>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</si>
  <si>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</si>
  <si>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</si>
  <si>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</si>
  <si>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</si>
  <si>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</si>
  <si>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</si>
  <si>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</si>
  <si>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</si>
  <si>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</si>
  <si>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</si>
  <si>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</si>
  <si>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</si>
  <si>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</si>
  <si>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</si>
  <si>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</si>
  <si>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</si>
  <si>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</si>
  <si>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</si>
  <si>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</si>
  <si>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</si>
  <si>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</si>
  <si>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</si>
  <si>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</si>
  <si>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</si>
  <si>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</si>
  <si>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</si>
  <si>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</si>
  <si>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</si>
  <si>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</si>
  <si>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</si>
  <si>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</si>
  <si>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</si>
  <si>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</si>
  <si>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</si>
  <si>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</si>
  <si>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</si>
  <si>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</si>
  <si>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</si>
  <si>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</si>
  <si>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</si>
  <si>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</si>
  <si>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</si>
  <si>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</si>
  <si>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</si>
  <si>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</si>
  <si>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</si>
  <si>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</si>
  <si>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</si>
  <si>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</si>
  <si>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</si>
  <si>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</si>
  <si>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</si>
  <si>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</si>
  <si>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</si>
  <si>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</si>
  <si>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</si>
  <si>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</si>
  <si>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</si>
  <si>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</si>
  <si>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</si>
  <si>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</si>
  <si>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</si>
  <si>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</si>
  <si>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</si>
  <si>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</si>
  <si>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</si>
  <si>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</si>
  <si>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</si>
  <si>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</si>
  <si>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</si>
  <si>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</si>
  <si>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</si>
  <si>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</si>
  <si>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</si>
  <si>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</si>
  <si>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</si>
  <si>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</si>
  <si>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</si>
  <si>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</si>
  <si>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</si>
  <si>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</si>
  <si>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</si>
  <si>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</si>
  <si>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</si>
  <si>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</si>
  <si>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</si>
  <si>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</si>
  <si>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</si>
  <si>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</si>
  <si>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</si>
  <si>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</si>
  <si>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</si>
  <si>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</si>
  <si>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</si>
  <si>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</si>
  <si>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</si>
  <si>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</si>
  <si>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</si>
  <si>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</si>
  <si>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</si>
  <si>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</si>
  <si>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</si>
  <si>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</si>
  <si>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</si>
  <si>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</si>
  <si>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</si>
  <si>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</si>
  <si>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</si>
  <si>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</si>
  <si>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</si>
  <si>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</si>
  <si>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</si>
  <si>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</si>
  <si>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</si>
  <si>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</si>
  <si>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</si>
  <si>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</si>
  <si>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</si>
  <si>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</si>
  <si>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</si>
  <si>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</si>
  <si>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</si>
  <si>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</si>
  <si>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</si>
  <si>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</si>
  <si>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</si>
  <si>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</si>
  <si>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</si>
  <si>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</si>
  <si>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</si>
  <si>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</si>
  <si>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</si>
  <si>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</si>
  <si>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</si>
  <si>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</si>
  <si>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</si>
  <si>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</si>
  <si>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</si>
  <si>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</si>
  <si>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</si>
  <si>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</si>
  <si>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</si>
  <si>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</si>
  <si>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</si>
  <si>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</si>
  <si>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</si>
  <si>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</si>
  <si>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</si>
  <si>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</si>
  <si>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</si>
  <si>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</si>
  <si>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</si>
  <si>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</si>
  <si>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</si>
  <si>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</si>
  <si>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</si>
  <si>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</si>
  <si>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</si>
  <si>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</si>
  <si>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</si>
  <si>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</si>
  <si>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</si>
  <si>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</si>
  <si>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</si>
  <si>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</si>
  <si>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</si>
  <si>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</si>
  <si>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</si>
  <si>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</si>
  <si>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</si>
  <si>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</si>
  <si>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</si>
  <si>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</si>
  <si>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</si>
  <si>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</si>
  <si>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</si>
  <si>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</si>
  <si>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</si>
  <si>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</si>
  <si>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</si>
  <si>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</si>
  <si>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</si>
  <si>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</si>
  <si>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</si>
  <si>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</si>
  <si>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</si>
  <si>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</si>
  <si>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</si>
  <si>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</si>
  <si>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</si>
  <si>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</si>
  <si>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</si>
  <si>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</si>
  <si>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</si>
  <si>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</si>
  <si>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</si>
  <si>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</si>
  <si>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</si>
  <si>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</si>
  <si>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</si>
  <si>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</si>
  <si>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</si>
  <si>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</si>
  <si>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</si>
  <si>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</si>
  <si>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</si>
  <si>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</si>
  <si>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</si>
  <si>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</si>
  <si>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</si>
  <si>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</si>
  <si>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</si>
  <si>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</si>
  <si>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</si>
  <si>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</si>
  <si>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</si>
  <si>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</si>
  <si>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</si>
  <si>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</si>
  <si>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</si>
  <si>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</si>
  <si>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</si>
  <si>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</si>
  <si>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</si>
  <si>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</si>
  <si>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</si>
  <si>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</si>
  <si>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</si>
  <si>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</si>
  <si>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</si>
  <si>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</si>
  <si>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</si>
  <si>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</si>
  <si>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</si>
  <si>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</si>
  <si>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</si>
  <si>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</si>
  <si>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</si>
  <si>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</si>
  <si>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</si>
  <si>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</si>
  <si>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</si>
  <si>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</si>
  <si>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</si>
  <si>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</si>
  <si>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</si>
  <si>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</si>
  <si>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</si>
  <si>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</si>
  <si>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</si>
  <si>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</si>
  <si>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</si>
  <si>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</si>
  <si>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</si>
  <si>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</si>
  <si>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</si>
  <si>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</si>
  <si>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</si>
  <si>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</si>
  <si>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</si>
  <si>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</si>
  <si>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</si>
  <si>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</si>
  <si>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</si>
  <si>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</si>
  <si>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</si>
  <si>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</si>
  <si>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</si>
  <si>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</si>
  <si>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</si>
  <si>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</si>
  <si>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</si>
  <si>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</si>
  <si>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</si>
  <si>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</si>
  <si>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</si>
  <si>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</si>
  <si>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</si>
  <si>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</si>
  <si>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</si>
  <si>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</si>
  <si>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</si>
  <si>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</si>
  <si>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</si>
  <si>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</si>
  <si>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</si>
  <si>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</si>
  <si>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</si>
  <si>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</si>
  <si>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</si>
  <si>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</si>
  <si>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</si>
  <si>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</si>
  <si>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</si>
  <si>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</si>
  <si>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</si>
  <si>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</si>
  <si>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</si>
  <si>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</si>
  <si>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</si>
  <si>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</si>
  <si>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</si>
  <si>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</si>
  <si>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</si>
  <si>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</si>
  <si>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</si>
  <si>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</si>
  <si>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</si>
  <si>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</si>
  <si>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</si>
  <si>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</si>
  <si>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</si>
  <si>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</si>
  <si>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</si>
  <si>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</si>
  <si>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</si>
  <si>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</si>
  <si>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</si>
  <si>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</si>
  <si>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</si>
  <si>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</si>
  <si>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</si>
  <si>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</si>
  <si>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</si>
  <si>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</si>
  <si>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</si>
  <si>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</si>
  <si>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</si>
  <si>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</si>
  <si>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</si>
  <si>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</si>
  <si>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</si>
  <si>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</si>
  <si>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</si>
  <si>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</si>
  <si>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</si>
  <si>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</si>
  <si>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</si>
  <si>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</si>
  <si>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</si>
  <si>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</si>
  <si>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</si>
  <si>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</si>
  <si>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</si>
  <si>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</si>
  <si>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</si>
  <si>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</si>
  <si>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</si>
  <si>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</si>
  <si>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</si>
  <si>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</si>
  <si>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</si>
  <si>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</si>
  <si>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</si>
  <si>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</si>
  <si>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</si>
  <si>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</si>
  <si>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</si>
  <si>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</si>
  <si>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</si>
  <si>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</si>
  <si>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</si>
  <si>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</si>
  <si>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</si>
  <si>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</si>
  <si>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</si>
  <si>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</si>
  <si>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</si>
  <si>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</si>
  <si>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</si>
  <si>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</si>
  <si>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</si>
  <si>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</si>
  <si>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</si>
  <si>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</si>
  <si>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</si>
  <si>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</si>
  <si>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</si>
  <si>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</si>
  <si>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</si>
  <si>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</si>
  <si>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</si>
  <si>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</si>
  <si>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</si>
  <si>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</si>
  <si>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</si>
  <si>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</si>
  <si>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</si>
  <si>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</si>
  <si>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</si>
  <si>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</si>
  <si>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</si>
  <si>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</si>
  <si>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</si>
  <si>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</si>
  <si>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</si>
  <si>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</si>
  <si>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</si>
  <si>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</si>
  <si>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</si>
  <si>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</si>
  <si>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</si>
  <si>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</si>
  <si>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</si>
  <si>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</si>
  <si>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</si>
  <si>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</si>
  <si>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</si>
  <si>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</si>
  <si>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</si>
  <si>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</si>
  <si>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</si>
  <si>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</si>
  <si>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</si>
  <si>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</si>
  <si>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</si>
  <si>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</si>
  <si>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</si>
  <si>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</si>
  <si>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</si>
  <si>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</si>
  <si>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</si>
  <si>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</si>
  <si>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</si>
  <si>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</si>
  <si>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</si>
  <si>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</si>
  <si>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</si>
  <si>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</si>
  <si>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</si>
  <si>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</si>
  <si>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</si>
  <si>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</si>
  <si>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</si>
  <si>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</si>
  <si>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</si>
  <si>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</si>
  <si>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</si>
  <si>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</si>
  <si>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</si>
  <si>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</si>
  <si>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</si>
  <si>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</si>
  <si>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</si>
  <si>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</si>
  <si>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</si>
  <si>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</si>
  <si>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</si>
  <si>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</si>
  <si>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</si>
  <si>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</si>
  <si>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</si>
  <si>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</si>
  <si>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</si>
  <si>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</si>
  <si>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</si>
  <si>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</si>
  <si>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</si>
  <si>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</si>
  <si>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</si>
  <si>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</si>
  <si>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</si>
  <si>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</si>
  <si>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</si>
  <si>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</si>
  <si>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</si>
  <si>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</si>
  <si>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</si>
  <si>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</si>
  <si>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</si>
  <si>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</si>
  <si>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</si>
  <si>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</si>
  <si>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</si>
  <si>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</si>
  <si>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</si>
  <si>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</si>
  <si>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</si>
  <si>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</si>
  <si>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</si>
  <si>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</si>
  <si>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</si>
  <si>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</si>
  <si>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</si>
  <si>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</si>
  <si>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</si>
  <si>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</si>
  <si>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</si>
  <si>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</si>
  <si>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</si>
  <si>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</si>
  <si>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</si>
  <si>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</si>
  <si>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</si>
  <si>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</si>
  <si>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</si>
  <si>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</si>
  <si>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</si>
  <si>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</si>
  <si>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</si>
  <si>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</si>
  <si>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</si>
  <si>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</si>
  <si>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</si>
  <si>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</si>
  <si>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</si>
  <si>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</si>
  <si>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</si>
  <si>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</si>
  <si>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</si>
  <si>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</si>
  <si>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</si>
  <si>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</si>
  <si>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</si>
  <si>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</si>
  <si>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</si>
  <si>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</si>
  <si>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</si>
  <si>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</si>
  <si>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</si>
  <si>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</si>
  <si>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</si>
  <si>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</si>
  <si>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</si>
  <si>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</si>
  <si>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</si>
  <si>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</si>
  <si>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</si>
  <si>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</si>
  <si>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</si>
  <si>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</si>
  <si>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</si>
  <si>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</si>
  <si>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</si>
  <si>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</si>
  <si>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</si>
  <si>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</si>
  <si>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</si>
  <si>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</si>
  <si>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</si>
  <si>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</si>
  <si>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</si>
  <si>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</si>
  <si>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</si>
  <si>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</si>
  <si>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</si>
  <si>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</si>
  <si>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</si>
  <si>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</si>
  <si>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</si>
  <si>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</si>
  <si>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</si>
  <si>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</si>
  <si>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</si>
  <si>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</si>
  <si>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</si>
  <si>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</si>
  <si>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</si>
  <si>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</si>
  <si>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</si>
  <si>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</si>
  <si>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</si>
  <si>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</si>
  <si>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</si>
  <si>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</si>
  <si>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</si>
  <si>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</si>
  <si>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</si>
  <si>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</si>
  <si>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</si>
  <si>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</si>
  <si>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</si>
  <si>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</si>
  <si>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</si>
  <si>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</si>
  <si>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</si>
  <si>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</si>
  <si>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</si>
  <si>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</si>
  <si>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</si>
  <si>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</si>
  <si>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</si>
  <si>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</si>
  <si>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</si>
  <si>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</si>
  <si>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</si>
  <si>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</si>
  <si>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</si>
  <si>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</si>
  <si>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</si>
  <si>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</si>
  <si>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</si>
  <si>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</si>
  <si>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</si>
  <si>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</si>
  <si>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</si>
  <si>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</si>
  <si>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</si>
  <si>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</si>
  <si>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</si>
  <si>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</si>
  <si>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</si>
  <si>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</si>
  <si>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</si>
  <si>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</si>
  <si>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</si>
  <si>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</si>
  <si>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</si>
  <si>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</si>
  <si>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</si>
  <si>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</si>
  <si>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</si>
  <si>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</si>
  <si>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</si>
  <si>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</si>
  <si>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</si>
  <si>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</si>
  <si>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</si>
  <si>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</si>
  <si>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</si>
  <si>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</si>
  <si>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</si>
  <si>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</si>
  <si>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</si>
  <si>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</si>
  <si>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</si>
  <si>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</si>
  <si>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</si>
  <si>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</si>
  <si>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</si>
  <si>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</si>
  <si>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</si>
  <si>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</si>
  <si>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</si>
  <si>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</si>
  <si>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</si>
  <si>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</si>
  <si>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</si>
  <si>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</si>
  <si>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</si>
  <si>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</si>
  <si>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</si>
  <si>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</si>
  <si>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</si>
  <si>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</si>
  <si>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</si>
  <si>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</si>
  <si>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</si>
  <si>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</si>
  <si>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</si>
  <si>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</si>
  <si>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</si>
  <si>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</si>
  <si>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</si>
  <si>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</si>
  <si>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</si>
  <si>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</si>
  <si>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</si>
  <si>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</si>
  <si>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</si>
  <si>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</si>
  <si>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</si>
  <si>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</si>
  <si>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</si>
  <si>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</si>
  <si>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</si>
  <si>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</si>
  <si>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</si>
  <si>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</si>
  <si>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</si>
  <si>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</si>
  <si>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</si>
  <si>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</si>
  <si>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</si>
  <si>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</si>
  <si>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</si>
  <si>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</si>
  <si>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</si>
  <si>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</si>
  <si>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</si>
  <si>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</si>
  <si>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</si>
  <si>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</si>
  <si>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</si>
  <si>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</si>
  <si>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</si>
  <si>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</si>
  <si>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</si>
  <si>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</si>
  <si>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</si>
  <si>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</si>
  <si>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</si>
  <si>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</si>
  <si>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</si>
  <si>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</si>
  <si>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</si>
  <si>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</si>
  <si>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</si>
  <si>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</si>
  <si>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</si>
  <si>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</si>
  <si>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</si>
  <si>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</si>
  <si>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</si>
  <si>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</si>
  <si>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</si>
  <si>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</si>
  <si>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</si>
  <si>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</si>
  <si>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</si>
  <si>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</si>
  <si>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</si>
  <si>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</si>
  <si>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</si>
  <si>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</si>
  <si>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</si>
  <si>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</si>
  <si>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</si>
  <si>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</si>
  <si>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</si>
  <si>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</si>
  <si>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</si>
  <si>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</si>
  <si>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</si>
  <si>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</si>
  <si>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</si>
  <si>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</si>
  <si>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</si>
  <si>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</si>
  <si>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</si>
  <si>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</si>
  <si>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</si>
  <si>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</si>
  <si>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</si>
  <si>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</si>
  <si>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</si>
  <si>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</si>
  <si>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</si>
  <si>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</si>
  <si>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</si>
  <si>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</si>
  <si>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</si>
  <si>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</si>
  <si>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</si>
  <si>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</si>
  <si>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</si>
  <si>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</si>
  <si>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</si>
  <si>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</si>
  <si>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</si>
  <si>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</si>
  <si>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</si>
  <si>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</si>
  <si>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</si>
  <si>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</si>
  <si>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</si>
  <si>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</si>
  <si>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</si>
  <si>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</si>
  <si>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</si>
  <si>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</si>
  <si>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</si>
  <si>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</si>
  <si>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</si>
  <si>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</si>
  <si>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</si>
  <si>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</si>
  <si>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</si>
  <si>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</si>
  <si>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</si>
  <si>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</si>
  <si>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</si>
  <si>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</si>
  <si>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</si>
  <si>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</si>
  <si>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</si>
  <si>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</si>
  <si>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</si>
  <si>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</si>
  <si>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</si>
  <si>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</si>
  <si>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</si>
  <si>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</si>
  <si>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</si>
  <si>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</si>
  <si>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</si>
  <si>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</si>
  <si>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</si>
  <si>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</si>
  <si>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</si>
  <si>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</si>
  <si>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</si>
  <si>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</si>
  <si>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</si>
  <si>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</si>
  <si>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</si>
  <si>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</si>
  <si>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</si>
  <si>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</si>
  <si>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</si>
  <si>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</si>
  <si>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</si>
  <si>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</si>
  <si>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</si>
  <si>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</si>
  <si>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</si>
  <si>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</si>
  <si>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</si>
  <si>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</si>
  <si>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</si>
  <si>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</si>
  <si>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</si>
  <si>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</si>
  <si>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</si>
  <si>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</si>
  <si>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</si>
  <si>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</si>
  <si>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</si>
  <si>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</si>
  <si>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</si>
  <si>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</si>
  <si>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</si>
  <si>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</si>
  <si>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</si>
  <si>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</si>
  <si>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</si>
  <si>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</si>
  <si>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</si>
  <si>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</si>
  <si>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</si>
  <si>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</si>
  <si>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</si>
  <si>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</si>
  <si>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</si>
  <si>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</si>
  <si>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</si>
  <si>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</si>
  <si>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</si>
  <si>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</si>
  <si>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</si>
  <si>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</si>
  <si>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</si>
  <si>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</si>
  <si>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</si>
  <si>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</si>
  <si>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</si>
  <si>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</si>
  <si>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</si>
  <si>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</si>
  <si>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</si>
  <si>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</si>
  <si>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</si>
  <si>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</si>
  <si>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</si>
  <si>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</si>
  <si>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</si>
  <si>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</si>
  <si>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</si>
  <si>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</si>
  <si>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</si>
  <si>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</si>
  <si>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</si>
  <si>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</si>
  <si>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</si>
  <si>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</si>
  <si>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</si>
  <si>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</si>
  <si>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</si>
  <si>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</si>
  <si>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</si>
  <si>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</si>
  <si>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</si>
  <si>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</si>
  <si>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</si>
  <si>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</si>
  <si>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</si>
  <si>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</si>
  <si>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</si>
  <si>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</si>
  <si>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</si>
  <si>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</si>
  <si>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</si>
  <si>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</si>
  <si>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</si>
  <si>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</si>
  <si>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</si>
  <si>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</si>
  <si>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</si>
  <si>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</si>
  <si>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</si>
  <si>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</si>
  <si>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</si>
  <si>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</si>
  <si>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</si>
  <si>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</si>
  <si>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</si>
  <si>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</si>
  <si>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</si>
  <si>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</si>
  <si>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</si>
  <si>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</si>
  <si>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</si>
  <si>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</si>
  <si>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</si>
  <si>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</si>
  <si>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</si>
  <si>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</si>
  <si>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</si>
  <si>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</si>
  <si>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</si>
  <si>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</si>
  <si>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</si>
  <si>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</si>
  <si>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</si>
  <si>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</si>
  <si>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</si>
  <si>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</si>
  <si>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</si>
  <si>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</si>
  <si>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</si>
  <si>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</si>
  <si>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</si>
  <si>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</si>
  <si>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</si>
  <si>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</si>
  <si>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</si>
  <si>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</si>
  <si>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</si>
  <si>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</si>
  <si>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</si>
  <si>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</si>
  <si>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</si>
  <si>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</si>
  <si>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</si>
  <si>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</si>
  <si>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</si>
  <si>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</si>
  <si>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</si>
  <si>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</si>
  <si>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</si>
  <si>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</si>
  <si>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</si>
  <si>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</si>
  <si>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</si>
  <si>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</si>
  <si>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</si>
  <si>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</si>
  <si>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</si>
  <si>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</si>
  <si>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</si>
  <si>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</si>
  <si>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</si>
  <si>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</si>
  <si>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</si>
  <si>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</si>
  <si>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</si>
  <si>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</si>
  <si>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</si>
  <si>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</si>
  <si>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</si>
  <si>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</si>
  <si>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</si>
  <si>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</si>
  <si>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</si>
  <si>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</si>
  <si>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</si>
  <si>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</si>
  <si>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</si>
  <si>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</si>
  <si>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</si>
  <si>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</si>
  <si>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</si>
  <si>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</si>
  <si>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</si>
  <si>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</si>
  <si>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</si>
  <si>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</si>
  <si>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</si>
  <si>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</si>
  <si>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</si>
  <si>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</si>
  <si>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</si>
  <si>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</si>
  <si>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</si>
  <si>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</si>
  <si>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</si>
  <si>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</si>
  <si>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</si>
  <si>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</si>
  <si>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</si>
  <si>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</si>
  <si>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</si>
  <si>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</si>
  <si>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</si>
  <si>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</si>
  <si>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</si>
  <si>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</si>
  <si>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</si>
  <si>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</si>
  <si>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</si>
  <si>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</si>
  <si>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</si>
  <si>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</si>
  <si>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</si>
  <si>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</si>
  <si>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</si>
  <si>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</si>
  <si>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</si>
  <si>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</si>
  <si>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</si>
  <si>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</si>
  <si>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</si>
  <si>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</si>
  <si>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</si>
  <si>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</si>
  <si>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</si>
  <si>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</si>
  <si>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</si>
  <si>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</si>
  <si>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</si>
  <si>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</si>
  <si>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</si>
  <si>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</si>
  <si>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</si>
  <si>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</si>
  <si>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</si>
  <si>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</si>
  <si>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</si>
  <si>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</si>
  <si>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</si>
  <si>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</si>
  <si>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</si>
  <si>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</si>
  <si>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</si>
  <si>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</si>
  <si>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</si>
  <si>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</si>
  <si>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</si>
  <si>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</si>
  <si>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</si>
  <si>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</si>
  <si>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</si>
  <si>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</si>
  <si>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</si>
  <si>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</si>
  <si>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</si>
  <si>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</si>
  <si>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</si>
  <si>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</si>
  <si>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</si>
  <si>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</si>
  <si>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</si>
  <si>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</si>
  <si>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</si>
  <si>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</si>
  <si>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</si>
  <si>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</si>
  <si>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</si>
  <si>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</si>
  <si>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</si>
  <si>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</si>
  <si>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</si>
  <si>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</si>
  <si>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</si>
  <si>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</si>
  <si>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</si>
  <si>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</si>
  <si>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</si>
  <si>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</si>
  <si>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</si>
  <si>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</si>
  <si>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</si>
  <si>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</si>
  <si>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</si>
  <si>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</si>
  <si>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</si>
  <si>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</si>
  <si>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</si>
  <si>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</si>
  <si>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</si>
  <si>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</si>
  <si>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</si>
  <si>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</si>
  <si>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</si>
  <si>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</si>
  <si>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</si>
  <si>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</si>
  <si>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</si>
  <si>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</si>
  <si>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</si>
  <si>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</si>
  <si>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</si>
  <si>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</si>
  <si>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</si>
  <si>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</si>
  <si>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</si>
  <si>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</si>
  <si>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</si>
  <si>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</si>
  <si>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</si>
  <si>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</si>
  <si>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</si>
  <si>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</si>
  <si>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</si>
  <si>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</si>
  <si>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</si>
  <si>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</si>
  <si>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</si>
  <si>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</si>
  <si>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</si>
  <si>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</si>
  <si>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</si>
  <si>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</si>
  <si>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</si>
  <si>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</si>
  <si>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</si>
  <si>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</si>
  <si>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</si>
  <si>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</si>
  <si>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</si>
  <si>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</si>
  <si>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</si>
  <si>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</si>
  <si>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</si>
  <si>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</si>
  <si>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</si>
  <si>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</si>
  <si>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</si>
  <si>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</si>
  <si>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</si>
  <si>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</si>
  <si>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</si>
  <si>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</si>
  <si>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</si>
  <si>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</si>
  <si>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</si>
  <si>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</si>
  <si>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</si>
  <si>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</si>
  <si>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</si>
  <si>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</si>
  <si>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</si>
  <si>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</si>
  <si>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</si>
  <si>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</si>
  <si>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</si>
  <si>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</si>
  <si>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</si>
  <si>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</si>
  <si>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</si>
  <si>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</si>
  <si>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</si>
  <si>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</si>
  <si>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</si>
  <si>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</si>
  <si>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</si>
  <si>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</si>
  <si>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</si>
  <si>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</si>
  <si>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</si>
  <si>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</si>
  <si>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</si>
  <si>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</si>
  <si>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</si>
  <si>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</si>
  <si>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</si>
  <si>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</si>
  <si>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</si>
  <si>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</si>
  <si>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</si>
  <si>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</si>
  <si>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</si>
  <si>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</si>
  <si>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</si>
  <si>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</si>
  <si>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</si>
  <si>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</si>
  <si>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</si>
  <si>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</si>
  <si>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</si>
  <si>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</si>
  <si>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</si>
  <si>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</si>
  <si>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</si>
  <si>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</si>
  <si>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</si>
  <si>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</si>
  <si>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</si>
  <si>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</si>
  <si>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</si>
  <si>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</si>
  <si>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</si>
  <si>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</si>
  <si>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</si>
  <si>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</si>
  <si>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</si>
  <si>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</si>
  <si>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</si>
  <si>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</si>
  <si>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</si>
  <si>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</si>
  <si>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</si>
  <si>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</si>
  <si>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</si>
  <si>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</si>
  <si>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</si>
  <si>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</si>
  <si>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</si>
  <si>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</si>
  <si>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</si>
  <si>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</si>
  <si>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</si>
  <si>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</si>
  <si>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</si>
  <si>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</si>
  <si>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</si>
  <si>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</si>
  <si>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</si>
  <si>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</si>
  <si>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</si>
  <si>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</si>
  <si>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</si>
  <si>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</si>
  <si>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</si>
  <si>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</si>
  <si>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</si>
  <si>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</si>
  <si>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</si>
  <si>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</si>
  <si>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</si>
  <si>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</si>
  <si>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</si>
  <si>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</si>
  <si>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</si>
  <si>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</si>
  <si>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</si>
  <si>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</si>
  <si>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</si>
  <si>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</si>
  <si>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</si>
  <si>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</si>
  <si>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</si>
  <si>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</si>
  <si>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</si>
  <si>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</si>
  <si>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</si>
  <si>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</si>
  <si>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</si>
  <si>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</si>
  <si>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</si>
  <si>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</si>
  <si>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</si>
  <si>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</si>
  <si>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</si>
  <si>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</si>
  <si>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</si>
  <si>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</si>
  <si>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</si>
  <si>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</si>
  <si>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</si>
  <si>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</si>
  <si>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</si>
  <si>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</si>
  <si>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</si>
  <si>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</si>
  <si>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</si>
  <si>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</si>
  <si>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</si>
  <si>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</si>
  <si>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</si>
  <si>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</si>
  <si>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</si>
  <si>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</si>
  <si>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</si>
  <si>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</si>
  <si>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</si>
  <si>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</si>
  <si>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</si>
  <si>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</si>
  <si>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</si>
  <si>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</si>
  <si>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</si>
  <si>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</si>
  <si>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</si>
  <si>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</si>
  <si>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</si>
  <si>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</si>
  <si>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</si>
  <si>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</si>
  <si>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</si>
  <si>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</si>
  <si>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</si>
  <si>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</si>
  <si>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</si>
  <si>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</si>
  <si>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</si>
  <si>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</si>
  <si>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</si>
  <si>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</si>
  <si>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</si>
  <si>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</si>
  <si>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</si>
  <si>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</si>
  <si>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</si>
  <si>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</si>
  <si>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</si>
  <si>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</si>
  <si>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</si>
  <si>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</si>
  <si>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</si>
  <si>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</si>
  <si>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</si>
  <si>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</si>
  <si>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</si>
  <si>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</si>
  <si>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</si>
  <si>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</si>
  <si>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</si>
  <si>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</si>
  <si>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</si>
  <si>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</si>
  <si>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</si>
  <si>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</si>
  <si>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</si>
  <si>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</si>
  <si>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</si>
  <si>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</si>
  <si>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</si>
  <si>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</si>
  <si>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</si>
  <si>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</si>
  <si>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</si>
  <si>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</si>
  <si>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</si>
  <si>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</si>
  <si>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</si>
  <si>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</si>
  <si>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</si>
  <si>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</si>
  <si>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</si>
  <si>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</si>
  <si>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</si>
  <si>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</si>
  <si>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</si>
  <si>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</si>
  <si>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</si>
  <si>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</si>
  <si>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</si>
  <si>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</si>
  <si>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</si>
  <si>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</si>
  <si>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</si>
  <si>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</si>
  <si>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</si>
  <si>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</si>
  <si>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</si>
  <si>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</si>
  <si>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</si>
  <si>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</si>
  <si>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</si>
  <si>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</si>
  <si>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</si>
  <si>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</si>
  <si>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</si>
  <si>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</si>
  <si>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</si>
  <si>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</si>
  <si>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</si>
  <si>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</si>
  <si>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</si>
  <si>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</si>
  <si>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</si>
  <si>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</si>
  <si>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</si>
  <si>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</si>
  <si>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</si>
  <si>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</si>
  <si>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</si>
  <si>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</si>
  <si>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</si>
  <si>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</si>
  <si>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</si>
  <si>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</si>
  <si>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</si>
  <si>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</si>
  <si>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</si>
  <si>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</si>
  <si>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</si>
  <si>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</si>
  <si>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</si>
  <si>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</si>
  <si>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</si>
  <si>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</si>
  <si>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</si>
  <si>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</si>
  <si>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</si>
  <si>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</si>
  <si>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</si>
  <si>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</si>
  <si>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</si>
  <si>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</si>
  <si>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</si>
  <si>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</si>
  <si>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</si>
  <si>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</si>
  <si>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</si>
  <si>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</si>
  <si>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</si>
  <si>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</si>
  <si>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</si>
  <si>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</si>
  <si>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</si>
  <si>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</si>
  <si>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</si>
  <si>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</si>
  <si>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</si>
  <si>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</si>
  <si>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</si>
  <si>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</si>
  <si>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</si>
  <si>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</si>
  <si>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</si>
  <si>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</si>
  <si>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</si>
  <si>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</si>
  <si>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</si>
  <si>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</si>
  <si>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</si>
  <si>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</si>
  <si>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</si>
  <si>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</si>
  <si>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</si>
  <si>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</si>
  <si>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</si>
  <si>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</si>
  <si>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</si>
  <si>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</si>
  <si>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</si>
  <si>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</si>
  <si>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</si>
  <si>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</si>
  <si>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</si>
  <si>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</si>
  <si>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</si>
  <si>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</si>
  <si>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</si>
  <si>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</si>
  <si>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</si>
  <si>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</si>
  <si>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</si>
  <si>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</si>
  <si>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</si>
  <si>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</si>
  <si>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</si>
  <si>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</si>
  <si>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</si>
  <si>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</si>
  <si>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</si>
  <si>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</si>
  <si>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</si>
  <si>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</si>
  <si>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</si>
  <si>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</si>
  <si>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</si>
  <si>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</si>
  <si>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</si>
  <si>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</si>
  <si>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</si>
  <si>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</si>
  <si>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</si>
  <si>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</si>
  <si>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</si>
  <si>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</si>
  <si>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</si>
  <si>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</si>
  <si>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</si>
  <si>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</si>
  <si>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</si>
  <si>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</si>
  <si>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</si>
  <si>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</si>
  <si>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</si>
  <si>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</si>
  <si>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</si>
  <si>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</si>
  <si>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</si>
  <si>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</si>
  <si>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</si>
  <si>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</si>
  <si>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</si>
  <si>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</si>
  <si>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</si>
  <si>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</si>
  <si>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</si>
  <si>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</si>
  <si>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</si>
  <si>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</si>
  <si>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</si>
  <si>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</si>
  <si>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</si>
  <si>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</si>
  <si>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</si>
  <si>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</si>
  <si>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</si>
  <si>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</si>
  <si>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</si>
  <si>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</si>
  <si>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</si>
  <si>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</si>
  <si>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</si>
  <si>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</si>
  <si>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</si>
  <si>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</si>
  <si>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</si>
  <si>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</si>
  <si>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</si>
  <si>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</si>
  <si>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</si>
  <si>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</si>
  <si>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</si>
  <si>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</si>
  <si>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</si>
  <si>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</si>
  <si>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</si>
  <si>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</si>
  <si>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</si>
  <si>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</si>
  <si>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</si>
  <si>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</si>
  <si>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</si>
  <si>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</si>
  <si>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</si>
  <si>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</si>
  <si>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</si>
  <si>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</si>
  <si>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</si>
  <si>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</si>
  <si>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</si>
  <si>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</si>
  <si>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</si>
  <si>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</si>
  <si>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</si>
  <si>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</si>
  <si>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</si>
  <si>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</si>
  <si>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</si>
  <si>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</si>
  <si>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</si>
  <si>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</si>
  <si>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</si>
  <si>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</si>
  <si>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</si>
  <si>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</si>
  <si>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</si>
  <si>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</si>
  <si>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</si>
  <si>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</si>
  <si>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</si>
  <si>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</si>
  <si>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</si>
  <si>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</si>
  <si>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</si>
  <si>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</si>
  <si>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</si>
  <si>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</si>
  <si>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</si>
  <si>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</si>
  <si>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</si>
  <si>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</si>
  <si>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</si>
  <si>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</si>
  <si>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</si>
  <si>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</si>
  <si>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</si>
  <si>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</si>
  <si>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</si>
  <si>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</si>
  <si>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</si>
  <si>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</si>
  <si>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</si>
  <si>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</si>
  <si>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</si>
  <si>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</si>
  <si>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</si>
  <si>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</si>
  <si>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</si>
  <si>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</si>
  <si>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</si>
  <si>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</si>
  <si>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</si>
  <si>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</si>
  <si>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</si>
  <si>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</si>
  <si>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</si>
  <si>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</si>
  <si>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</si>
  <si>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</si>
  <si>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</si>
  <si>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</si>
  <si>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</si>
  <si>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</si>
  <si>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</si>
  <si>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</si>
  <si>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</si>
  <si>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</si>
  <si>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</si>
  <si>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</si>
  <si>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</si>
  <si>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</si>
  <si>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</si>
  <si>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</si>
  <si>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</si>
  <si>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</si>
  <si>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</si>
  <si>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</si>
  <si>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</si>
  <si>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</si>
  <si>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</si>
  <si>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</si>
  <si>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</si>
  <si>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</si>
  <si>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</si>
  <si>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</si>
  <si>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</si>
  <si>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</si>
  <si>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</si>
  <si>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</si>
  <si>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</si>
  <si>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</si>
  <si>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</si>
  <si>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</si>
  <si>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</si>
  <si>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</si>
  <si>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</si>
  <si>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</si>
  <si>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</si>
  <si>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</si>
  <si>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</si>
  <si>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</si>
  <si>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</si>
  <si>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</si>
  <si>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</si>
  <si>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</si>
  <si>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</si>
  <si>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</si>
  <si>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</si>
  <si>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</si>
  <si>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</si>
  <si>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</si>
  <si>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</si>
  <si>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</si>
  <si>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</si>
  <si>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</si>
  <si>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</si>
  <si>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</si>
  <si>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</si>
  <si>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</si>
  <si>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</si>
  <si>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</si>
  <si>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</si>
  <si>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</si>
  <si>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</si>
  <si>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</si>
  <si>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</si>
  <si>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</si>
  <si>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</si>
  <si>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</si>
  <si>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</si>
  <si>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</si>
  <si>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</si>
  <si>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</si>
  <si>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</si>
  <si>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</si>
  <si>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</si>
  <si>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</si>
  <si>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</si>
  <si>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</si>
  <si>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</si>
  <si>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</si>
  <si>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</si>
  <si>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</si>
  <si>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</si>
  <si>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</si>
  <si>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</si>
  <si>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</si>
  <si>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</si>
  <si>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</si>
  <si>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</si>
  <si>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</si>
  <si>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</si>
  <si>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</si>
  <si>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</si>
  <si>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</si>
  <si>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</si>
  <si>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</si>
  <si>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</si>
  <si>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</si>
  <si>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</si>
  <si>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</si>
  <si>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</si>
  <si>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</si>
  <si>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</si>
  <si>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</si>
  <si>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</si>
  <si>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</si>
  <si>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</si>
  <si>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</si>
  <si>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</si>
  <si>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</si>
  <si>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</si>
  <si>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</si>
  <si>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</si>
  <si>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</si>
  <si>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</si>
  <si>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</si>
  <si>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</si>
  <si>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</si>
  <si>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</si>
  <si>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</si>
  <si>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</si>
  <si>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</si>
  <si>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</si>
  <si>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</si>
  <si>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</si>
  <si>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</si>
  <si>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</si>
  <si>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</si>
  <si>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</si>
  <si>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</si>
  <si>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</si>
  <si>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</si>
  <si>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</si>
  <si>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</si>
  <si>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</si>
  <si>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</si>
  <si>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</si>
  <si>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</si>
  <si>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</si>
  <si>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</si>
  <si>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</si>
  <si>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</si>
  <si>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</si>
  <si>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</si>
  <si>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</si>
  <si>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</si>
  <si>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</si>
  <si>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</si>
  <si>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</si>
  <si>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</si>
  <si>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</si>
  <si>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</si>
  <si>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</si>
  <si>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</si>
  <si>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</si>
  <si>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</si>
  <si>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</si>
  <si>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</si>
  <si>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</si>
  <si>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</si>
  <si>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</si>
  <si>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</si>
  <si>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</si>
  <si>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</si>
  <si>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</si>
  <si>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</si>
  <si>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</si>
  <si>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</si>
  <si>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</si>
  <si>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</si>
  <si>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</si>
  <si>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</si>
  <si>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</si>
  <si>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</si>
  <si>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</si>
  <si>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</si>
  <si>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</si>
  <si>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</si>
  <si>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</si>
  <si>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</si>
  <si>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</si>
  <si>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</si>
  <si>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</si>
  <si>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</si>
  <si>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</si>
  <si>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</si>
  <si>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</si>
  <si>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</si>
  <si>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</si>
  <si>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</si>
  <si>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</si>
  <si>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</si>
  <si>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</si>
  <si>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</si>
  <si>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</si>
  <si>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</si>
  <si>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</si>
  <si>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</si>
  <si>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</si>
  <si>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</si>
  <si>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</si>
  <si>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</si>
  <si>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</si>
  <si>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</si>
  <si>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</si>
  <si>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</si>
  <si>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</si>
  <si>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</si>
  <si>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</si>
  <si>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</si>
  <si>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</si>
  <si>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</si>
  <si>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</si>
  <si>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</si>
  <si>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</si>
  <si>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</si>
  <si>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</si>
  <si>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</si>
  <si>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</si>
  <si>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</si>
  <si>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</si>
  <si>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</si>
  <si>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</si>
  <si>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</si>
  <si>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</si>
  <si>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</si>
  <si>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</si>
  <si>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</si>
  <si>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</si>
  <si>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</si>
  <si>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</si>
  <si>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</si>
  <si>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</si>
  <si>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</si>
  <si>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</si>
  <si>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</si>
  <si>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</si>
  <si>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</si>
  <si>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</si>
  <si>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</si>
  <si>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</si>
  <si>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</si>
  <si>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</si>
  <si>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</si>
  <si>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</si>
  <si>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</si>
  <si>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</si>
  <si>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</si>
  <si>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</si>
  <si>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</si>
  <si>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</si>
  <si>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</si>
  <si>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</si>
  <si>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</si>
  <si>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</si>
  <si>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</si>
  <si>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</si>
  <si>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</si>
  <si>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</si>
  <si>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</si>
  <si>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</si>
  <si>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</si>
  <si>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</si>
  <si>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</si>
  <si>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</si>
  <si>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</si>
  <si>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</si>
  <si>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</si>
  <si>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</si>
  <si>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</si>
  <si>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</si>
  <si>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</si>
  <si>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</si>
  <si>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</si>
  <si>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</si>
  <si>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</si>
  <si>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</si>
  <si>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</si>
  <si>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</si>
  <si>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</si>
  <si>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</si>
  <si>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</si>
  <si>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</si>
  <si>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</si>
  <si>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</si>
  <si>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</si>
  <si>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</si>
  <si>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</si>
  <si>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</si>
  <si>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</si>
  <si>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</si>
  <si>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</si>
  <si>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</si>
  <si>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</si>
  <si>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</si>
  <si>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</si>
  <si>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</si>
  <si>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</si>
  <si>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</si>
  <si>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</si>
  <si>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</si>
  <si>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</si>
  <si>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</si>
  <si>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</si>
  <si>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</si>
  <si>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</si>
  <si>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</si>
  <si>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</si>
  <si>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</si>
  <si>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</si>
  <si>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</si>
  <si>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</si>
  <si>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</si>
  <si>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</si>
  <si>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</si>
  <si>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</si>
  <si>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</si>
  <si>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</si>
  <si>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</si>
  <si>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</si>
  <si>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</si>
  <si>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</si>
  <si>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</si>
  <si>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</si>
  <si>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</si>
  <si>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</si>
  <si>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</si>
  <si>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</si>
  <si>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</si>
  <si>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</si>
  <si>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</si>
  <si>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</si>
  <si>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</si>
  <si>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</si>
  <si>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</si>
  <si>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</si>
  <si>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</si>
  <si>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</si>
  <si>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</si>
  <si>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</si>
  <si>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</si>
  <si>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</si>
  <si>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</si>
  <si>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</si>
  <si>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</si>
  <si>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</si>
  <si>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</si>
  <si>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</si>
  <si>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</si>
  <si>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</si>
  <si>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</si>
  <si>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</si>
  <si>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</si>
  <si>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</si>
  <si>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</si>
  <si>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</si>
  <si>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</si>
  <si>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</si>
  <si>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</si>
  <si>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</si>
  <si>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</si>
  <si>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</si>
  <si>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</si>
  <si>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</si>
  <si>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</si>
  <si>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</si>
  <si>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</si>
  <si>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</si>
  <si>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</si>
  <si>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</si>
  <si>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</si>
  <si>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</si>
  <si>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</si>
  <si>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</si>
  <si>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</si>
  <si>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</si>
  <si>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</si>
  <si>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</si>
  <si>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</si>
  <si>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</si>
  <si>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</si>
  <si>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</si>
  <si>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</si>
  <si>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</si>
  <si>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</si>
  <si>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</si>
  <si>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</si>
  <si>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</si>
  <si>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</si>
  <si>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</si>
  <si>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</si>
  <si>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</si>
  <si>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</si>
  <si>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</si>
  <si>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</si>
  <si>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</si>
  <si>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</si>
  <si>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</si>
  <si>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</si>
  <si>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</si>
  <si>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</si>
  <si>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</si>
  <si>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</si>
  <si>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</si>
  <si>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</si>
  <si>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</si>
  <si>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</si>
  <si>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</si>
  <si>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</si>
  <si>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</si>
  <si>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</si>
  <si>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</si>
  <si>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</si>
  <si>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</si>
  <si>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</si>
  <si>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</si>
  <si>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</si>
  <si>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</si>
  <si>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</si>
  <si>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</si>
  <si>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</si>
  <si>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</si>
  <si>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</si>
  <si>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</si>
  <si>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</si>
  <si>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</si>
  <si>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</si>
  <si>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</si>
  <si>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</si>
  <si>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</si>
  <si>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</si>
  <si>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</si>
  <si>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</si>
  <si>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</si>
  <si>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</si>
  <si>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</si>
  <si>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</si>
  <si>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</si>
  <si>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</si>
  <si>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</si>
  <si>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</si>
  <si>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</si>
  <si>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</si>
  <si>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</si>
  <si>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</si>
  <si>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</si>
  <si>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</si>
  <si>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</si>
  <si>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</si>
  <si>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</si>
  <si>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</si>
  <si>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</si>
  <si>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</si>
  <si>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</si>
  <si>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</si>
  <si>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</si>
  <si>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</si>
  <si>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</si>
  <si>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</si>
  <si>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</si>
  <si>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</si>
  <si>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</si>
  <si>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</si>
  <si>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</si>
  <si>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</si>
  <si>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</si>
  <si>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</si>
  <si>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</si>
  <si>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</si>
  <si>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</si>
  <si>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</si>
  <si>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</si>
  <si>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</si>
  <si>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</si>
  <si>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</si>
  <si>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</si>
  <si>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</si>
  <si>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</si>
  <si>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</si>
  <si>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</si>
  <si>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</si>
  <si>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</si>
  <si>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</si>
  <si>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</si>
  <si>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</si>
  <si>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</si>
  <si>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</si>
  <si>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</si>
  <si>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</si>
  <si>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</si>
  <si>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</si>
  <si>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</si>
  <si>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</si>
  <si>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</si>
  <si>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</si>
  <si>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</si>
  <si>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</si>
  <si>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</si>
  <si>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</si>
  <si>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</si>
  <si>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</si>
  <si>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</si>
  <si>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</si>
  <si>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</si>
  <si>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</si>
  <si>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</si>
  <si>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</si>
  <si>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</si>
  <si>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</si>
  <si>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</si>
  <si>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</si>
  <si>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</si>
  <si>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</si>
  <si>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</si>
  <si>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</si>
  <si>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</si>
  <si>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</si>
  <si>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</si>
  <si>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</si>
  <si>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</si>
  <si>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</si>
  <si>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</si>
  <si>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</si>
  <si>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</si>
  <si>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</si>
  <si>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</si>
  <si>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</si>
  <si>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</si>
  <si>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</si>
  <si>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</si>
  <si>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</si>
  <si>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</si>
  <si>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</si>
  <si>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</si>
  <si>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</si>
  <si>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</si>
  <si>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</si>
  <si>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</si>
  <si>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</si>
  <si>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</si>
  <si>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</si>
  <si>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</si>
  <si>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</si>
  <si>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</si>
  <si>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</si>
  <si>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</si>
  <si>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</si>
  <si>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</si>
  <si>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</si>
  <si>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</si>
  <si>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</si>
  <si>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</si>
  <si>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</si>
  <si>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</si>
  <si>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</si>
  <si>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</si>
  <si>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</si>
  <si>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</si>
  <si>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</si>
  <si>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</si>
  <si>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</si>
  <si>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</si>
  <si>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</si>
  <si>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</si>
  <si>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</si>
  <si>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</si>
  <si>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</si>
  <si>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</si>
  <si>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</si>
  <si>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</si>
  <si>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</si>
  <si>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</si>
  <si>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</si>
  <si>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</si>
  <si>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</si>
  <si>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</si>
  <si>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</si>
  <si>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</si>
  <si>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</si>
  <si>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</si>
  <si>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</si>
  <si>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</si>
  <si>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</si>
  <si>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</si>
  <si>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</si>
  <si>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</si>
  <si>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</si>
  <si>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</si>
  <si>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</si>
  <si>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</si>
  <si>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</si>
  <si>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</si>
  <si>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</si>
  <si>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</si>
  <si>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</si>
  <si>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</si>
  <si>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</si>
  <si>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</si>
  <si>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</si>
  <si>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</si>
  <si>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</si>
  <si>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</si>
  <si>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</si>
  <si>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</si>
  <si>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</si>
  <si>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</si>
  <si>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</si>
  <si>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</si>
  <si>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</si>
  <si>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</si>
  <si>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</si>
  <si>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</si>
  <si>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</si>
  <si>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</si>
  <si>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</si>
  <si>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</si>
  <si>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</si>
  <si>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</si>
  <si>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</si>
  <si>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</si>
  <si>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</si>
  <si>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</si>
  <si>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</si>
  <si>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</si>
  <si>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</si>
  <si>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</si>
  <si>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</si>
  <si>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</si>
  <si>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</si>
  <si>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</si>
  <si>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</si>
  <si>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</si>
  <si>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</si>
  <si>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</si>
  <si>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</si>
  <si>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</si>
  <si>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</si>
  <si>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</si>
  <si>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</si>
  <si>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</si>
  <si>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</si>
  <si>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</si>
  <si>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</si>
  <si>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</si>
  <si>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</si>
  <si>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</si>
  <si>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</si>
  <si>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</si>
  <si>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</si>
  <si>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</si>
  <si>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</si>
  <si>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</si>
  <si>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</si>
  <si>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</si>
  <si>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</si>
  <si>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</si>
  <si>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</si>
  <si>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</si>
  <si>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</si>
  <si>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</si>
  <si>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</si>
  <si>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</si>
  <si>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</si>
  <si>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</si>
  <si>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</si>
  <si>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</si>
  <si>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</si>
  <si>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</si>
  <si>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</si>
  <si>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</si>
  <si>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</si>
  <si>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</si>
  <si>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</si>
  <si>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</si>
  <si>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</si>
  <si>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</si>
  <si>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</si>
  <si>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</si>
  <si>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</si>
  <si>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</si>
  <si>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</si>
  <si>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</si>
  <si>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</si>
  <si>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</si>
  <si>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</si>
  <si>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</si>
  <si>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</si>
  <si>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</si>
  <si>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</si>
  <si>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</si>
  <si>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</si>
  <si>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</si>
  <si>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</si>
  <si>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</si>
  <si>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</si>
  <si>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</si>
  <si>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</si>
  <si>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</si>
  <si>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</si>
  <si>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</si>
  <si>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</si>
  <si>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</si>
  <si>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</si>
  <si>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</si>
  <si>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</si>
  <si>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</si>
  <si>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</si>
  <si>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</si>
  <si>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</si>
  <si>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</si>
  <si>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</si>
  <si>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</si>
  <si>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</si>
  <si>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</si>
  <si>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</si>
  <si>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</si>
  <si>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</si>
  <si>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</si>
  <si>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</si>
  <si>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</si>
  <si>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</si>
  <si>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</si>
  <si>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</si>
  <si>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</si>
  <si>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</si>
  <si>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</si>
  <si>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</si>
  <si>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</si>
  <si>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</si>
  <si>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</si>
  <si>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</si>
  <si>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</si>
  <si>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</si>
  <si>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</si>
  <si>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</si>
  <si>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</si>
  <si>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</si>
  <si>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</si>
  <si>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</si>
  <si>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</si>
  <si>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</si>
  <si>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</si>
  <si>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</si>
  <si>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</si>
  <si>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</si>
  <si>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</si>
  <si>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</si>
  <si>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</si>
  <si>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</si>
  <si>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</si>
  <si>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</si>
  <si>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</si>
  <si>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</si>
  <si>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</si>
  <si>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</si>
  <si>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</si>
  <si>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</si>
  <si>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</si>
  <si>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</si>
  <si>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</si>
  <si>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</si>
  <si>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</si>
  <si>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</si>
  <si>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</si>
  <si>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</si>
  <si>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</si>
  <si>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</si>
  <si>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</si>
  <si>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</si>
  <si>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</si>
  <si>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</si>
  <si>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</si>
  <si>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</si>
  <si>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</si>
  <si>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</si>
  <si>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</si>
  <si>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</si>
  <si>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</si>
  <si>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</si>
  <si>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</si>
  <si>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</si>
  <si>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</si>
  <si>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</si>
  <si>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</si>
  <si>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</si>
  <si>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</si>
  <si>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</si>
  <si>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</si>
  <si>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</si>
  <si>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</si>
  <si>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</si>
  <si>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</si>
  <si>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</si>
  <si>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</si>
  <si>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</si>
  <si>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</si>
  <si>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</si>
  <si>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</si>
  <si>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</si>
  <si>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</si>
  <si>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</si>
  <si>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</si>
  <si>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</si>
  <si>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</si>
  <si>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</si>
  <si>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</si>
  <si>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</si>
  <si>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</si>
  <si>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</si>
  <si>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</si>
  <si>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</si>
  <si>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</si>
  <si>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</si>
  <si>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</si>
  <si>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</si>
  <si>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</si>
  <si>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</si>
  <si>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</si>
  <si>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</si>
  <si>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</si>
  <si>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</si>
  <si>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</si>
  <si>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</si>
  <si>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</si>
  <si>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</si>
  <si>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</si>
  <si>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</si>
  <si>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</si>
  <si>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</si>
  <si>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</si>
  <si>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</si>
  <si>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</si>
  <si>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</si>
  <si>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</si>
  <si>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</si>
  <si>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</si>
  <si>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</si>
  <si>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</si>
  <si>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</si>
  <si>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</si>
  <si>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</si>
  <si>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</si>
  <si>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</si>
  <si>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</si>
  <si>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</si>
  <si>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</si>
  <si>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</si>
  <si>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</si>
  <si>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</si>
  <si>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</si>
  <si>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</si>
  <si>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</si>
  <si>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</si>
  <si>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</si>
  <si>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</si>
  <si>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</si>
  <si>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</si>
  <si>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</si>
  <si>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</si>
  <si>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</si>
  <si>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</si>
  <si>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</si>
  <si>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</si>
  <si>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</si>
  <si>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</si>
  <si>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</si>
  <si>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</si>
  <si>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</si>
  <si>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</si>
  <si>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</si>
  <si>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</si>
  <si>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</si>
  <si>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</si>
  <si>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</si>
  <si>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</si>
  <si>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</si>
  <si>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</si>
  <si>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</si>
  <si>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</si>
  <si>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</si>
  <si>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</si>
  <si>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</si>
  <si>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</si>
  <si>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</si>
  <si>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</si>
  <si>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</si>
  <si>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</si>
  <si>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</si>
  <si>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</si>
  <si>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</si>
  <si>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</si>
  <si>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</si>
  <si>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</si>
  <si>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</si>
  <si>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</si>
  <si>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</si>
  <si>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</si>
  <si>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</si>
  <si>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</si>
  <si>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</si>
  <si>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</si>
  <si>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</si>
  <si>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</si>
  <si>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</si>
  <si>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</si>
  <si>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</si>
  <si>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</si>
  <si>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</si>
  <si>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</si>
  <si>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</si>
  <si>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</si>
  <si>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</si>
  <si>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</si>
  <si>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</si>
  <si>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</si>
  <si>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</si>
  <si>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</si>
  <si>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</si>
  <si>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</si>
  <si>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</si>
  <si>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</si>
  <si>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</si>
  <si>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</si>
  <si>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</si>
  <si>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</si>
  <si>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</si>
  <si>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</si>
  <si>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</si>
  <si>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</si>
  <si>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</si>
  <si>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</si>
  <si>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</si>
  <si>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</si>
  <si>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</si>
  <si>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</si>
  <si>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</si>
  <si>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</si>
  <si>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</si>
  <si>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</si>
  <si>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</si>
  <si>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</si>
  <si>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</si>
  <si>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</si>
  <si>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</si>
  <si>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</si>
  <si>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</si>
  <si>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</si>
  <si>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</si>
  <si>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</si>
  <si>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</si>
  <si>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</si>
  <si>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</si>
  <si>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</si>
  <si>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</si>
  <si>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</si>
  <si>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</si>
  <si>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</si>
  <si>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</si>
  <si>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</si>
  <si>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</si>
  <si>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</si>
  <si>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</si>
  <si>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</si>
  <si>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</si>
  <si>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</si>
  <si>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</si>
  <si>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</si>
  <si>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</si>
  <si>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</si>
  <si>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</si>
  <si>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</si>
  <si>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</si>
  <si>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</si>
  <si>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</si>
  <si>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</si>
  <si>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</si>
  <si>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</si>
  <si>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</si>
  <si>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</si>
  <si>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</si>
  <si>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</si>
  <si>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</si>
  <si>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</si>
  <si>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</si>
  <si>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</si>
  <si>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</si>
  <si>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</si>
  <si>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</si>
  <si>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</si>
  <si>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</si>
  <si>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</si>
  <si>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</si>
  <si>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</si>
  <si>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</si>
  <si>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</si>
  <si>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</si>
  <si>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</si>
  <si>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</si>
  <si>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</si>
  <si>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</si>
  <si>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</si>
  <si>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</si>
  <si>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</si>
  <si>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</si>
  <si>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</si>
  <si>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</si>
  <si>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</si>
  <si>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</si>
  <si>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</si>
  <si>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</si>
  <si>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</si>
  <si>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</si>
  <si>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</si>
  <si>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</si>
  <si>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</si>
  <si>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</si>
  <si>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</si>
  <si>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</si>
  <si>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</si>
  <si>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</si>
  <si>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</si>
  <si>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</si>
  <si>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</si>
  <si>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</si>
  <si>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</si>
  <si>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</si>
  <si>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</si>
  <si>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</si>
  <si>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</si>
  <si>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</si>
  <si>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</si>
  <si>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</si>
  <si>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</si>
  <si>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</si>
  <si>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</si>
  <si>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</si>
  <si>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</si>
  <si>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</si>
  <si>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</si>
  <si>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</si>
  <si>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</si>
  <si>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</si>
  <si>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</si>
  <si>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</si>
  <si>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</si>
  <si>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</si>
  <si>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</si>
  <si>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</si>
  <si>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</si>
  <si>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</si>
  <si>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</si>
  <si>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</si>
  <si>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</si>
  <si>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</si>
  <si>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</si>
  <si>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</si>
  <si>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</si>
  <si>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</si>
  <si>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</si>
  <si>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</si>
  <si>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</si>
  <si>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</si>
  <si>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</si>
  <si>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</si>
  <si>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</si>
  <si>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</si>
  <si>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</si>
  <si>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</si>
  <si>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</si>
  <si>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</si>
  <si>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</si>
  <si>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</si>
  <si>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</si>
  <si>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</si>
  <si>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</si>
  <si>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</si>
  <si>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</si>
  <si>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</si>
  <si>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</si>
  <si>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</si>
  <si>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</si>
  <si>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</si>
  <si>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</si>
  <si>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</si>
  <si>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</si>
  <si>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</si>
  <si>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</si>
  <si>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</si>
  <si>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</si>
  <si>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</si>
  <si>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</si>
  <si>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</si>
  <si>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</si>
  <si>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</si>
  <si>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</si>
  <si>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</si>
  <si>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</si>
  <si>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</si>
  <si>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</si>
  <si>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</si>
  <si>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</si>
  <si>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</si>
  <si>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</si>
  <si>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</si>
  <si>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</si>
  <si>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</si>
  <si>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</si>
  <si>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</si>
  <si>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</si>
  <si>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</si>
  <si>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</si>
  <si>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</si>
  <si>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</si>
  <si>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</si>
  <si>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</si>
  <si>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</si>
  <si>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</si>
  <si>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</si>
  <si>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</si>
  <si>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</si>
  <si>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</si>
  <si>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</si>
  <si>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</si>
  <si>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</si>
  <si>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</si>
  <si>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</si>
  <si>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</si>
  <si>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</si>
  <si>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</si>
  <si>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</si>
  <si>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</si>
  <si>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</si>
  <si>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</si>
  <si>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</si>
  <si>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</si>
  <si>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</si>
  <si>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</si>
  <si>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</si>
  <si>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</si>
  <si>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</si>
  <si>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</si>
  <si>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</si>
  <si>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</si>
  <si>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</si>
  <si>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</si>
  <si>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</si>
  <si>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</si>
  <si>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</si>
  <si>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</si>
  <si>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</si>
  <si>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</si>
  <si>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</si>
  <si>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</si>
  <si>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</si>
  <si>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</si>
  <si>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</si>
  <si>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</si>
  <si>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</si>
  <si>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</si>
  <si>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</si>
  <si>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</si>
  <si>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</si>
  <si>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</si>
  <si>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</si>
  <si>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</si>
  <si>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</si>
  <si>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</si>
  <si>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</si>
  <si>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</si>
  <si>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</si>
  <si>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</si>
  <si>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</si>
  <si>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</si>
  <si>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</si>
  <si>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</si>
  <si>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</si>
  <si>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</si>
  <si>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</si>
  <si>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</si>
  <si>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</si>
  <si>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</si>
  <si>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</si>
  <si>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</si>
  <si>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</si>
  <si>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</si>
  <si>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</si>
  <si>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</si>
  <si>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</si>
  <si>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</si>
  <si>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</si>
  <si>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</si>
  <si>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</si>
  <si>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</si>
  <si>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</si>
  <si>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</si>
  <si>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</si>
  <si>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</si>
  <si>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</si>
  <si>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</si>
  <si>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</si>
  <si>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</si>
  <si>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</si>
  <si>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</si>
  <si>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</si>
  <si>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</si>
  <si>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</si>
  <si>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</si>
  <si>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</si>
  <si>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</si>
  <si>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</si>
  <si>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</si>
  <si>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</si>
  <si>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</si>
  <si>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</si>
  <si>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</si>
  <si>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</si>
  <si>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</si>
  <si>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</si>
  <si>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</si>
  <si>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</si>
  <si>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</si>
  <si>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</si>
  <si>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</si>
  <si>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</si>
  <si>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</si>
  <si>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</si>
  <si>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</si>
  <si>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</si>
  <si>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</si>
  <si>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</si>
  <si>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</si>
  <si>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</si>
  <si>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</si>
  <si>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</si>
  <si>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</si>
  <si>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</si>
  <si>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</si>
  <si>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</si>
  <si>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</si>
  <si>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</si>
  <si>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</si>
  <si>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</si>
  <si>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</si>
  <si>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</si>
  <si>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</si>
  <si>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</si>
  <si>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</si>
  <si>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</si>
  <si>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</si>
  <si>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</si>
  <si>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</si>
  <si>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</si>
  <si>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</si>
  <si>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</si>
  <si>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</si>
  <si>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</si>
  <si>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</si>
  <si>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</si>
  <si>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</si>
  <si>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</si>
  <si>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</si>
  <si>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</si>
  <si>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</si>
  <si>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</si>
  <si>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</si>
  <si>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</si>
  <si>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</si>
  <si>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</si>
  <si>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</si>
  <si>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</si>
  <si>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</si>
  <si>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</si>
  <si>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</si>
  <si>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</si>
  <si>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</si>
  <si>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</si>
  <si>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</si>
  <si>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</si>
  <si>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</si>
  <si>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</si>
  <si>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</si>
  <si>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</si>
  <si>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</si>
  <si>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</si>
  <si>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</si>
  <si>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</si>
  <si>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</si>
  <si>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</si>
  <si>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</si>
  <si>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</si>
  <si>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</si>
  <si>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</si>
  <si>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</si>
  <si>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</si>
  <si>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</si>
  <si>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</si>
  <si>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</si>
  <si>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</si>
  <si>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</si>
  <si>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</si>
  <si>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</si>
  <si>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</si>
  <si>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</si>
  <si>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</si>
  <si>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</si>
  <si>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</si>
  <si>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</si>
  <si>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</si>
  <si>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</si>
  <si>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</si>
  <si>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</si>
  <si>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</si>
  <si>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</si>
  <si>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</si>
  <si>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</si>
  <si>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</si>
  <si>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</si>
  <si>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</si>
  <si>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</si>
  <si>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</si>
  <si>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</si>
  <si>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</si>
  <si>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</si>
  <si>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</si>
  <si>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</si>
  <si>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</si>
  <si>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</si>
  <si>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</si>
  <si>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</si>
  <si>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</si>
  <si>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</si>
  <si>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</si>
  <si>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</si>
  <si>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</si>
  <si>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</si>
  <si>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</si>
  <si>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</si>
  <si>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</si>
  <si>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</si>
  <si>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</si>
  <si>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</si>
  <si>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</si>
  <si>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</si>
  <si>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</si>
  <si>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</si>
  <si>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</si>
  <si>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</si>
  <si>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</si>
  <si>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</si>
  <si>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</si>
  <si>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</si>
  <si>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</si>
  <si>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</si>
  <si>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</si>
  <si>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</si>
  <si>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</si>
  <si>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</si>
  <si>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</si>
  <si>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</si>
  <si>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</si>
  <si>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</si>
  <si>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</si>
  <si>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</si>
  <si>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</si>
  <si>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</si>
  <si>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</si>
  <si>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</si>
  <si>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</si>
  <si>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</si>
  <si>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</si>
  <si>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</si>
  <si>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</si>
  <si>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</si>
  <si>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</si>
  <si>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</si>
  <si>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</si>
  <si>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</si>
  <si>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</si>
  <si>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</si>
  <si>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</si>
  <si>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</si>
  <si>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</si>
  <si>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</si>
  <si>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</si>
  <si>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</si>
  <si>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</si>
  <si>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</si>
  <si>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</si>
  <si>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</si>
  <si>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</si>
  <si>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</si>
  <si>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</si>
  <si>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</si>
  <si>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</si>
  <si>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</si>
  <si>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</si>
  <si>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</si>
  <si>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</si>
  <si>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</si>
  <si>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</si>
  <si>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</si>
  <si>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</si>
  <si>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</si>
  <si>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</si>
  <si>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</si>
  <si>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</si>
  <si>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</si>
  <si>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</si>
  <si>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</si>
  <si>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</si>
  <si>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</si>
  <si>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</si>
  <si>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</si>
  <si>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</si>
  <si>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</si>
  <si>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</si>
  <si>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</si>
  <si>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</si>
  <si>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</si>
  <si>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</si>
  <si>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</si>
  <si>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</si>
  <si>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</si>
  <si>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</si>
  <si>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</si>
  <si>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</si>
  <si>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</si>
  <si>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</si>
  <si>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</si>
  <si>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</si>
  <si>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</si>
  <si>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</si>
  <si>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</si>
  <si>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</si>
  <si>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</si>
  <si>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</si>
  <si>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</si>
  <si>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</si>
  <si>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</si>
  <si>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</si>
  <si>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</si>
  <si>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</si>
  <si>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</si>
  <si>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</si>
  <si>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</si>
  <si>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</si>
  <si>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</si>
  <si>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</si>
  <si>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</si>
  <si>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</si>
  <si>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</si>
  <si>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</si>
  <si>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</si>
  <si>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</si>
  <si>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</si>
  <si>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</si>
  <si>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</si>
  <si>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</si>
  <si>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</si>
  <si>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</si>
  <si>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</si>
  <si>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</si>
  <si>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</si>
  <si>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</si>
  <si>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</si>
  <si>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</si>
  <si>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</si>
  <si>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</si>
  <si>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</si>
  <si>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</si>
  <si>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</si>
  <si>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</si>
  <si>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</si>
  <si>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</si>
  <si>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</si>
  <si>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</si>
  <si>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</si>
  <si>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</si>
  <si>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</si>
  <si>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</si>
  <si>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</si>
  <si>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</si>
  <si>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</si>
  <si>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</si>
  <si>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</si>
  <si>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</si>
  <si>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</si>
  <si>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</si>
  <si>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</si>
  <si>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</si>
  <si>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</si>
  <si>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</si>
  <si>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</si>
  <si>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</si>
  <si>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</si>
  <si>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</si>
  <si>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</si>
  <si>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</si>
  <si>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</si>
  <si>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</si>
  <si>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</si>
  <si>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</si>
  <si>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</si>
  <si>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</si>
  <si>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</si>
  <si>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</si>
  <si>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</si>
  <si>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</si>
  <si>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</si>
  <si>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</si>
  <si>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</si>
  <si>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</si>
  <si>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</si>
  <si>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</si>
  <si>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</si>
  <si>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</si>
  <si>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</si>
  <si>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</si>
  <si>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</si>
  <si>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</si>
  <si>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</si>
  <si>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</si>
  <si>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</si>
  <si>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</si>
  <si>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</si>
  <si>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</si>
  <si>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</si>
  <si>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</si>
  <si>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</si>
  <si>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</si>
  <si>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</si>
  <si>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</si>
  <si>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</si>
  <si>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</si>
  <si>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</si>
  <si>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</si>
  <si>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</si>
  <si>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</si>
  <si>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</si>
  <si>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</si>
  <si>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</si>
  <si>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</si>
  <si>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</si>
  <si>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</si>
  <si>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</si>
  <si>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</si>
  <si>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</si>
  <si>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</si>
  <si>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</si>
  <si>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</si>
  <si>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</si>
  <si>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</si>
  <si>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</si>
  <si>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</si>
  <si>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</si>
  <si>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</si>
  <si>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</si>
  <si>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</si>
  <si>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</si>
  <si>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</si>
  <si>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</si>
  <si>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</si>
  <si>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</si>
  <si>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</si>
  <si>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</si>
  <si>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</si>
  <si>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</si>
  <si>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</si>
  <si>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</si>
  <si>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</si>
  <si>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</si>
  <si>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</si>
  <si>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</si>
  <si>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</si>
  <si>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</si>
  <si>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</si>
  <si>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</si>
  <si>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</si>
  <si>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</si>
  <si>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</si>
  <si>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</si>
  <si>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</si>
  <si>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</si>
  <si>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</si>
  <si>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</si>
  <si>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</si>
  <si>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</si>
  <si>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</si>
  <si>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</si>
  <si>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</si>
  <si>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</si>
  <si>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</si>
  <si>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</si>
  <si>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</si>
  <si>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</si>
  <si>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</si>
  <si>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</si>
  <si>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</si>
  <si>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</si>
  <si>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</si>
  <si>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</si>
  <si>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</si>
  <si>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</si>
  <si>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</si>
  <si>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</si>
  <si>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</si>
  <si>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</si>
  <si>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</si>
  <si>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</si>
  <si>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</si>
  <si>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</si>
  <si>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</si>
  <si>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</si>
  <si>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</si>
  <si>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</si>
  <si>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</si>
  <si>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</si>
  <si>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</si>
  <si>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</si>
  <si>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</si>
  <si>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</si>
  <si>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</si>
  <si>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</si>
  <si>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</si>
  <si>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</si>
  <si>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</si>
  <si>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</si>
  <si>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</si>
  <si>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</si>
  <si>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</si>
  <si>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</si>
  <si>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</si>
  <si>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</si>
  <si>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</si>
  <si>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</si>
  <si>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</si>
  <si>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</si>
  <si>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</si>
  <si>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</si>
  <si>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</si>
  <si>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</si>
  <si>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</si>
  <si>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</si>
  <si>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</si>
  <si>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</si>
  <si>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</si>
  <si>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</si>
  <si>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</si>
  <si>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</si>
  <si>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</si>
  <si>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</si>
  <si>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</si>
  <si>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</si>
  <si>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</si>
  <si>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</si>
  <si>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</si>
  <si>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</si>
  <si>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</si>
  <si>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</si>
  <si>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</si>
  <si>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</si>
  <si>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</si>
  <si>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</si>
  <si>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</si>
  <si>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</si>
  <si>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</si>
  <si>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</si>
  <si>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</si>
  <si>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</si>
  <si>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</si>
  <si>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</si>
  <si>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</si>
  <si>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</si>
  <si>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</si>
  <si>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</si>
  <si>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</si>
  <si>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</si>
  <si>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</si>
  <si>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</si>
  <si>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</si>
  <si>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</si>
  <si>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</si>
  <si>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</si>
  <si>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</si>
  <si>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</si>
  <si>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</si>
  <si>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</si>
  <si>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</si>
  <si>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</si>
  <si>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</si>
  <si>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</si>
  <si>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</si>
  <si>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</si>
  <si>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</si>
  <si>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</si>
  <si>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</si>
  <si>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</si>
  <si>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</si>
  <si>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</si>
  <si>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</si>
  <si>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</si>
  <si>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</si>
  <si>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</si>
  <si>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</si>
  <si>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</si>
  <si>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</si>
  <si>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</si>
  <si>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</si>
  <si>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</si>
  <si>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</si>
  <si>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</si>
  <si>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</si>
  <si>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</si>
  <si>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</si>
  <si>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</si>
  <si>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</si>
  <si>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</si>
  <si>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</si>
  <si>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</si>
  <si>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</si>
  <si>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</si>
  <si>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</si>
  <si>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</si>
  <si>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</si>
  <si>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</si>
  <si>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</si>
  <si>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</si>
  <si>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</si>
  <si>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</si>
  <si>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</si>
  <si>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</si>
  <si>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</si>
  <si>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</si>
  <si>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</si>
  <si>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</si>
  <si>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</si>
  <si>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</si>
  <si>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</si>
  <si>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</si>
  <si>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</si>
  <si>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</si>
  <si>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</si>
  <si>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</si>
  <si>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</si>
  <si>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</si>
  <si>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</si>
  <si>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</si>
  <si>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</si>
  <si>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</si>
  <si>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</si>
  <si>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</si>
  <si>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</si>
  <si>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</si>
  <si>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</si>
  <si>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</si>
  <si>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</si>
  <si>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</si>
  <si>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</si>
  <si>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</si>
  <si>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</si>
  <si>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</si>
  <si>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</si>
  <si>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</si>
  <si>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</si>
  <si>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</si>
  <si>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</si>
  <si>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</si>
  <si>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</si>
  <si>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</si>
  <si>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</si>
  <si>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</si>
  <si>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</si>
  <si>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</si>
  <si>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</si>
  <si>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</si>
  <si>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</si>
  <si>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</si>
  <si>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</si>
  <si>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</si>
  <si>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</si>
  <si>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</si>
  <si>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</si>
  <si>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</si>
  <si>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</si>
  <si>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</si>
  <si>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</si>
  <si>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</si>
  <si>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</si>
  <si>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</si>
  <si>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</si>
  <si>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</si>
  <si>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</si>
  <si>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</si>
  <si>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</si>
  <si>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</si>
  <si>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</si>
  <si>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</si>
  <si>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</si>
  <si>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</si>
  <si>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</si>
  <si>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</si>
  <si>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</si>
  <si>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</si>
  <si>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</si>
  <si>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</si>
  <si>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</si>
  <si>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</si>
  <si>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</si>
  <si>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</si>
  <si>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</si>
  <si>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</si>
  <si>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</si>
  <si>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</si>
  <si>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</si>
  <si>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</si>
  <si>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</si>
  <si>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</si>
  <si>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</si>
  <si>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</si>
  <si>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</si>
  <si>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</si>
  <si>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</si>
  <si>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</si>
  <si>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</si>
  <si>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</si>
  <si>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</si>
  <si>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</si>
  <si>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</si>
  <si>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</si>
  <si>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</si>
  <si>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</si>
  <si>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</si>
  <si>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</si>
  <si>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</si>
  <si>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</si>
  <si>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</si>
  <si>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</si>
  <si>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</si>
  <si>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</si>
  <si>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</si>
  <si>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</si>
  <si>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</si>
  <si>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</si>
  <si>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</si>
  <si>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</si>
  <si>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</si>
  <si>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</si>
  <si>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</si>
  <si>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</si>
  <si>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</si>
  <si>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</si>
  <si>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</si>
  <si>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</si>
  <si>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</si>
  <si>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</si>
  <si>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</si>
  <si>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</si>
  <si>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</si>
  <si>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</si>
  <si>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</si>
  <si>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</si>
  <si>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</si>
  <si>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</si>
  <si>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</si>
  <si>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</si>
  <si>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</si>
  <si>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</si>
  <si>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</si>
  <si>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</si>
  <si>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</si>
  <si>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</si>
  <si>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</si>
  <si>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</si>
  <si>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</si>
  <si>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</si>
  <si>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</si>
  <si>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</si>
  <si>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</si>
  <si>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</si>
  <si>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</si>
  <si>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</si>
  <si>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</si>
  <si>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</si>
  <si>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</si>
  <si>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</si>
  <si>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</si>
  <si>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</si>
  <si>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</si>
  <si>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</si>
  <si>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</si>
  <si>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</si>
  <si>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</si>
  <si>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</si>
  <si>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</si>
  <si>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</si>
  <si>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</si>
  <si>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</si>
  <si>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</si>
  <si>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</si>
  <si>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</si>
  <si>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</si>
  <si>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</si>
  <si>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</si>
  <si>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</si>
  <si>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</si>
  <si>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</si>
  <si>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</si>
  <si>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</si>
  <si>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</si>
  <si>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</si>
  <si>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</si>
  <si>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</si>
  <si>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</si>
  <si>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</si>
  <si>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</si>
  <si>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</si>
  <si>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</si>
  <si>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</si>
  <si>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</si>
  <si>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</si>
  <si>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</si>
  <si>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</si>
  <si>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</si>
  <si>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</si>
  <si>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</si>
  <si>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</si>
  <si>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</si>
  <si>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</si>
  <si>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</si>
  <si>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</si>
  <si>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</si>
  <si>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</si>
  <si>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</si>
  <si>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</si>
  <si>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</si>
  <si>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</si>
  <si>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</si>
  <si>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</si>
  <si>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</si>
  <si>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</si>
  <si>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</si>
  <si>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</si>
  <si>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</si>
  <si>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</si>
  <si>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</si>
  <si>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</si>
  <si>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</si>
  <si>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</si>
  <si>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</si>
  <si>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</si>
  <si>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</si>
  <si>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</si>
  <si>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</si>
  <si>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</si>
  <si>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</si>
  <si>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</si>
  <si>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</si>
  <si>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</si>
  <si>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</si>
  <si>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</si>
  <si>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</si>
  <si>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</si>
  <si>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</si>
  <si>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</si>
  <si>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</si>
  <si>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</si>
  <si>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</si>
  <si>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</si>
  <si>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</si>
  <si>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</si>
  <si>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</si>
  <si>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</si>
  <si>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</si>
  <si>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</si>
  <si>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</si>
  <si>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</si>
  <si>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</si>
  <si>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</si>
  <si>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</si>
  <si>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</si>
  <si>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</si>
  <si>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</si>
  <si>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</si>
  <si>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</si>
  <si>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</si>
  <si>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</si>
  <si>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</si>
  <si>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</si>
  <si>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</si>
  <si>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</si>
  <si>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</si>
  <si>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</si>
  <si>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</si>
  <si>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</si>
  <si>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</si>
  <si>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</si>
  <si>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</si>
  <si>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</si>
  <si>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</si>
  <si>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</si>
  <si>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</si>
  <si>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</si>
  <si>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</si>
  <si>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</si>
  <si>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</si>
  <si>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</si>
  <si>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</si>
  <si>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</si>
  <si>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</si>
  <si>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</si>
  <si>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</si>
  <si>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</si>
  <si>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</si>
  <si>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</si>
  <si>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</si>
  <si>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</si>
  <si>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</si>
  <si>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</si>
  <si>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</si>
  <si>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</si>
  <si>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</si>
  <si>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</si>
  <si>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</si>
  <si>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</si>
  <si>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</si>
  <si>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</si>
  <si>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</si>
  <si>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</si>
  <si>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</si>
  <si>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</si>
  <si>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</si>
  <si>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</si>
  <si>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</si>
  <si>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</si>
  <si>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</si>
  <si>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</si>
  <si>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</si>
  <si>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</si>
  <si>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</si>
  <si>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</si>
  <si>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</si>
  <si>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</si>
  <si>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</si>
  <si>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</si>
  <si>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</si>
  <si>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</si>
  <si>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</si>
  <si>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</si>
  <si>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</si>
  <si>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</si>
  <si>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</si>
  <si>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</si>
  <si>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</si>
  <si>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</si>
  <si>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</si>
  <si>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</si>
  <si>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</si>
  <si>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</si>
  <si>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</si>
  <si>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</si>
  <si>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</si>
  <si>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</si>
  <si>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</si>
  <si>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</si>
  <si>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</si>
  <si>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</si>
  <si>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</si>
  <si>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</si>
  <si>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</si>
  <si>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</si>
  <si>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</si>
  <si>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</si>
  <si>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</si>
  <si>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</si>
  <si>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</si>
  <si>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</si>
  <si>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</si>
  <si>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</si>
  <si>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</si>
  <si>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</si>
  <si>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</si>
  <si>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</si>
  <si>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</si>
  <si>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</si>
  <si>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</si>
  <si>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</si>
  <si>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</si>
  <si>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</si>
  <si>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</si>
  <si>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</si>
  <si>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</si>
  <si>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</si>
  <si>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</si>
  <si>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</si>
  <si>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</si>
  <si>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</si>
  <si>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</si>
  <si>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</si>
  <si>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</si>
  <si>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</si>
  <si>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</si>
  <si>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</si>
  <si>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</si>
  <si>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</si>
  <si>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</si>
  <si>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</si>
  <si>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</si>
  <si>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</si>
  <si>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</si>
  <si>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</si>
  <si>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</si>
  <si>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</si>
  <si>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</si>
  <si>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</si>
  <si>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</si>
  <si>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</si>
  <si>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</si>
  <si>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</si>
  <si>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</si>
  <si>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</si>
  <si>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</si>
  <si>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</si>
  <si>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</si>
  <si>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</si>
  <si>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</si>
  <si>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</si>
  <si>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</si>
  <si>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</si>
  <si>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</si>
  <si>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</si>
  <si>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</si>
  <si>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</si>
  <si>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</si>
  <si>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</si>
  <si>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</si>
  <si>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</si>
  <si>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</si>
  <si>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</si>
  <si>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</si>
  <si>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</si>
  <si>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</si>
  <si>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</si>
  <si>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</si>
  <si>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</si>
  <si>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</si>
  <si>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</si>
  <si>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</si>
  <si>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</si>
  <si>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</si>
  <si>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</si>
  <si>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</si>
  <si>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</si>
  <si>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</si>
  <si>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</si>
  <si>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</si>
  <si>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</si>
  <si>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</si>
  <si>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</si>
  <si>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</si>
  <si>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</si>
  <si>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</si>
  <si>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</si>
  <si>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</si>
  <si>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</si>
  <si>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</si>
  <si>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</si>
  <si>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</si>
  <si>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</si>
  <si>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</si>
  <si>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</si>
  <si>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</si>
  <si>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</si>
  <si>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</si>
  <si>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</si>
  <si>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</si>
  <si>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</si>
  <si>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</si>
  <si>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</si>
  <si>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</si>
  <si>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</si>
  <si>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</si>
  <si>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</si>
  <si>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</si>
  <si>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</si>
  <si>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</si>
  <si>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</si>
  <si>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</si>
  <si>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</si>
  <si>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</si>
  <si>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</si>
  <si>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</si>
  <si>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</si>
  <si>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</si>
  <si>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</si>
  <si>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</si>
  <si>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</si>
  <si>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</si>
  <si>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</si>
  <si>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</si>
  <si>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</si>
  <si>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</si>
  <si>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</si>
  <si>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</si>
  <si>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</si>
  <si>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</si>
  <si>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</si>
  <si>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</si>
  <si>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</si>
  <si>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</si>
  <si>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</si>
  <si>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</si>
  <si>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</si>
  <si>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</si>
  <si>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</si>
  <si>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</si>
  <si>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</si>
  <si>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</si>
  <si>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</si>
  <si>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</si>
  <si>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</si>
  <si>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</si>
  <si>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</si>
  <si>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</si>
  <si>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</si>
  <si>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</si>
  <si>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</si>
  <si>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</si>
  <si>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</si>
  <si>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</si>
  <si>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</si>
  <si>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</si>
  <si>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</si>
  <si>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</si>
  <si>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</si>
  <si>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</si>
  <si>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</si>
  <si>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</si>
  <si>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</si>
  <si>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</si>
  <si>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</si>
  <si>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</si>
  <si>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</si>
  <si>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</si>
  <si>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</si>
  <si>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</si>
  <si>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</si>
  <si>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</si>
  <si>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</si>
  <si>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</si>
  <si>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</si>
  <si>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</si>
  <si>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</si>
  <si>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</si>
  <si>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</si>
  <si>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</si>
  <si>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</si>
  <si>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</si>
  <si>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</si>
  <si>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</si>
  <si>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</si>
  <si>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</si>
  <si>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</si>
  <si>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</si>
  <si>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</si>
  <si>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</si>
  <si>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</si>
  <si>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</si>
  <si>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</si>
  <si>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</si>
  <si>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</si>
  <si>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</si>
  <si>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</si>
  <si>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</si>
  <si>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</si>
  <si>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</si>
  <si>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</si>
  <si>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</si>
  <si>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</si>
  <si>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</si>
  <si>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</si>
  <si>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</si>
  <si>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</si>
  <si>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</si>
  <si>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</si>
  <si>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</si>
  <si>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</si>
  <si>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</si>
  <si>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</si>
  <si>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</si>
  <si>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</si>
  <si>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</si>
  <si>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</si>
  <si>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</si>
  <si>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</si>
  <si>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</si>
  <si>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</si>
  <si>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</si>
  <si>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</si>
  <si>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</si>
  <si>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</si>
  <si>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</si>
  <si>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</si>
  <si>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</si>
  <si>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</si>
  <si>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</si>
  <si>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</si>
  <si>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</si>
  <si>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</si>
  <si>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</si>
  <si>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</si>
  <si>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</si>
  <si>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</si>
  <si>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</si>
  <si>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</si>
  <si>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</si>
  <si>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</si>
  <si>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</si>
  <si>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</si>
  <si>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</si>
  <si>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</si>
  <si>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</si>
  <si>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</si>
  <si>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</si>
  <si>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</si>
  <si>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</si>
  <si>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</si>
  <si>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</si>
  <si>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</si>
  <si>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</si>
  <si>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</si>
  <si>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</si>
  <si>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</si>
  <si>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</si>
  <si>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</si>
  <si>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</si>
  <si>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</si>
  <si>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</si>
  <si>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</si>
  <si>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</si>
  <si>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</si>
  <si>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</si>
  <si>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</si>
  <si>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</si>
  <si>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</si>
  <si>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</si>
  <si>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</si>
  <si>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</si>
  <si>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</si>
  <si>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</si>
  <si>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</si>
  <si>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</si>
  <si>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</si>
  <si>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</si>
  <si>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</si>
  <si>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</si>
  <si>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</si>
  <si>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</si>
  <si>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</si>
  <si>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</si>
  <si>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</si>
  <si>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</si>
  <si>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</si>
  <si>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</si>
  <si>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</si>
  <si>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</si>
  <si>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</si>
  <si>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</si>
  <si>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</si>
  <si>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</si>
  <si>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</si>
  <si>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</si>
  <si>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</si>
  <si>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</si>
  <si>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</si>
  <si>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</si>
  <si>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</si>
  <si>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</si>
  <si>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</si>
  <si>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</si>
  <si>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</si>
  <si>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</si>
  <si>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</si>
  <si>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</si>
  <si>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</si>
  <si>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</si>
  <si>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</si>
  <si>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</si>
  <si>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</si>
  <si>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</si>
  <si>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</si>
  <si>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</si>
  <si>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</si>
  <si>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</si>
  <si>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</si>
  <si>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</si>
  <si>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</si>
  <si>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</si>
  <si>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</si>
  <si>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</si>
  <si>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</si>
  <si>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</si>
  <si>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</si>
  <si>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</si>
  <si>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</si>
  <si>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</si>
  <si>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</si>
  <si>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</si>
  <si>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</si>
  <si>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</si>
  <si>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</si>
  <si>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</si>
  <si>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</si>
  <si>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</si>
  <si>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</si>
  <si>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</si>
  <si>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</si>
  <si>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</si>
  <si>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</si>
  <si>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</si>
  <si>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</si>
  <si>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</si>
  <si>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</si>
  <si>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</si>
  <si>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</si>
  <si>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</si>
  <si>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</si>
  <si>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</si>
  <si>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</si>
  <si>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</si>
  <si>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</si>
  <si>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</si>
  <si>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</si>
  <si>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</si>
  <si>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</si>
  <si>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</si>
  <si>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</si>
  <si>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</si>
  <si>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</si>
  <si>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</si>
  <si>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</si>
  <si>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</si>
  <si>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</si>
  <si>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</si>
  <si>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</si>
  <si>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</si>
  <si>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</si>
  <si>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</si>
  <si>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</si>
  <si>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</si>
  <si>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</si>
  <si>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</si>
  <si>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</si>
  <si>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</si>
  <si>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</si>
  <si>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</si>
  <si>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</si>
  <si>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</si>
  <si>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</si>
  <si>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</si>
  <si>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</si>
  <si>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</si>
  <si>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</si>
  <si>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</si>
  <si>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</si>
  <si>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</si>
  <si>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</si>
  <si>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</si>
  <si>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</si>
  <si>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</si>
  <si>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</si>
  <si>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</si>
  <si>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</si>
  <si>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</si>
  <si>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</si>
  <si>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</si>
  <si>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</si>
  <si>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</si>
  <si>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</si>
  <si>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</si>
  <si>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</si>
  <si>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</si>
  <si>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</si>
  <si>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</si>
  <si>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</si>
  <si>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</si>
  <si>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</si>
  <si>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</si>
  <si>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</si>
  <si>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</si>
  <si>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</si>
  <si>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</si>
  <si>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</si>
  <si>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</si>
  <si>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</si>
  <si>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</si>
  <si>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</si>
  <si>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</si>
  <si>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</si>
  <si>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</si>
  <si>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</si>
  <si>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</si>
  <si>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</si>
  <si>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</si>
  <si>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</si>
  <si>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</si>
  <si>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</si>
  <si>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</si>
  <si>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</si>
  <si>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</si>
  <si>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</si>
  <si>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</si>
  <si>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</si>
  <si>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</si>
  <si>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</si>
  <si>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</si>
  <si>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</si>
  <si>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</si>
  <si>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</si>
  <si>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</si>
  <si>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</si>
  <si>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</si>
  <si>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</si>
  <si>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</si>
  <si>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</si>
  <si>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</si>
  <si>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</si>
  <si>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</si>
  <si>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</si>
  <si>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</si>
  <si>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</si>
  <si>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</si>
  <si>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</si>
  <si>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</si>
  <si>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</si>
  <si>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</si>
  <si>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</si>
  <si>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</si>
  <si>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</si>
  <si>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</si>
  <si>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</si>
  <si>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</si>
  <si>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</si>
  <si>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</si>
  <si>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</si>
  <si>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</si>
  <si>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</si>
  <si>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</si>
  <si>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</si>
  <si>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</si>
  <si>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</si>
  <si>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</si>
  <si>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</si>
  <si>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</si>
  <si>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</si>
  <si>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</si>
  <si>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</si>
  <si>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</si>
  <si>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</si>
  <si>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</si>
  <si>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</si>
  <si>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</si>
  <si>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</si>
  <si>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</si>
  <si>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</si>
  <si>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</si>
  <si>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</si>
  <si>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</si>
  <si>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</si>
  <si>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</si>
  <si>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</si>
  <si>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</si>
  <si>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</si>
  <si>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</si>
  <si>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</si>
  <si>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</si>
  <si>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</si>
  <si>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</si>
  <si>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</si>
  <si>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</si>
  <si>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</si>
  <si>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</si>
  <si>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</si>
  <si>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</si>
  <si>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</si>
  <si>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</si>
  <si>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</si>
  <si>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</si>
  <si>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</si>
  <si>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</si>
  <si>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</si>
  <si>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</si>
  <si>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</si>
  <si>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</si>
  <si>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</si>
  <si>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</si>
  <si>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</si>
  <si>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</si>
  <si>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</si>
  <si>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</si>
  <si>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</si>
  <si>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</si>
  <si>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</si>
  <si>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</si>
  <si>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</si>
  <si>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</si>
  <si>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</si>
  <si>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</si>
  <si>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</si>
  <si>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</si>
  <si>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</si>
  <si>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</si>
  <si>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</si>
  <si>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</si>
  <si>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</si>
  <si>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</si>
  <si>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</si>
  <si>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</si>
  <si>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</si>
  <si>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</si>
  <si>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</si>
  <si>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</si>
  <si>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</si>
  <si>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</si>
  <si>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</si>
  <si>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</si>
  <si>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</si>
  <si>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</si>
  <si>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</si>
  <si>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</si>
  <si>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</si>
  <si>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</si>
  <si>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</si>
  <si>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</si>
  <si>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</si>
  <si>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</si>
  <si>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</si>
  <si>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</si>
  <si>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</si>
  <si>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</si>
  <si>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</si>
  <si>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</si>
  <si>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</si>
  <si>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</si>
  <si>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</si>
  <si>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</si>
  <si>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</si>
  <si>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</si>
  <si>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</si>
  <si>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</si>
  <si>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</si>
  <si>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</si>
  <si>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</si>
  <si>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</si>
  <si>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</si>
  <si>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</si>
  <si>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</si>
  <si>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</si>
  <si>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</si>
  <si>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</si>
  <si>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</si>
  <si>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</si>
  <si>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</si>
  <si>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</si>
  <si>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</si>
  <si>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</si>
  <si>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</si>
  <si>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</si>
  <si>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</si>
  <si>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</si>
  <si>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</si>
  <si>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</si>
  <si>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</si>
  <si>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</si>
  <si>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</si>
  <si>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</si>
  <si>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</si>
  <si>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</si>
  <si>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</si>
  <si>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</si>
  <si>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</si>
  <si>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</si>
  <si>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</si>
  <si>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</si>
  <si>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</si>
  <si>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</si>
  <si>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</si>
  <si>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</si>
  <si>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</si>
  <si>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</si>
  <si>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</si>
  <si>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</si>
  <si>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</si>
  <si>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</si>
  <si>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</si>
  <si>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</si>
  <si>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</si>
  <si>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</si>
  <si>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</si>
  <si>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</si>
  <si>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</si>
  <si>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</si>
  <si>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</si>
  <si>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</si>
  <si>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</si>
  <si>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</si>
  <si>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</si>
  <si>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</si>
  <si>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</si>
  <si>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</si>
  <si>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</si>
  <si>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</si>
  <si>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</si>
  <si>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</si>
  <si>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</si>
  <si>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</si>
  <si>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</si>
  <si>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</si>
  <si>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</si>
  <si>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</si>
  <si>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</si>
  <si>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</si>
  <si>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</si>
  <si>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</si>
  <si>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</si>
  <si>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</si>
  <si>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</si>
  <si>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</si>
  <si>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</si>
  <si>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</si>
  <si>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</si>
  <si>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</si>
  <si>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</si>
  <si>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</si>
  <si>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</si>
  <si>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</si>
  <si>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</si>
  <si>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</si>
  <si>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</si>
  <si>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</si>
  <si>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</si>
  <si>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</si>
  <si>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</si>
  <si>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</si>
  <si>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</si>
  <si>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</si>
  <si>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</si>
  <si>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</si>
  <si>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</si>
  <si>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</si>
  <si>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</si>
  <si>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</si>
  <si>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</si>
  <si>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</si>
  <si>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</si>
  <si>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</si>
  <si>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</si>
  <si>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</si>
  <si>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</si>
  <si>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</si>
  <si>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</si>
  <si>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</si>
  <si>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</si>
  <si>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</si>
  <si>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</si>
  <si>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</si>
  <si>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</si>
  <si>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</si>
  <si>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</si>
  <si>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</si>
  <si>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</si>
  <si>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</si>
  <si>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</si>
  <si>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</si>
  <si>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</si>
  <si>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</si>
  <si>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</si>
  <si>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</si>
  <si>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</si>
  <si>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</si>
  <si>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</si>
  <si>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</si>
  <si>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</si>
  <si>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</si>
  <si>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</si>
  <si>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</si>
  <si>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</si>
  <si>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</si>
  <si>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</si>
  <si>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</si>
  <si>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</si>
  <si>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</si>
  <si>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</si>
  <si>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</si>
  <si>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</si>
  <si>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</si>
  <si>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</si>
  <si>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</si>
  <si>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</si>
  <si>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</si>
  <si>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</si>
  <si>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</si>
  <si>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</si>
  <si>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</si>
  <si>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</si>
  <si>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</si>
  <si>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</si>
  <si>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</si>
  <si>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</si>
  <si>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</si>
  <si>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</si>
  <si>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</si>
  <si>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</si>
  <si>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</si>
  <si>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</si>
  <si>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</si>
  <si>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</si>
  <si>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</si>
  <si>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</si>
  <si>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</si>
  <si>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</si>
  <si>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</si>
  <si>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</si>
  <si>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</si>
  <si>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</si>
  <si>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</si>
  <si>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</si>
  <si>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</si>
  <si>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</si>
  <si>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</si>
  <si>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</si>
  <si>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</si>
  <si>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</si>
  <si>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</si>
  <si>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</si>
  <si>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</si>
  <si>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</si>
  <si>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</si>
  <si>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</si>
  <si>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</si>
  <si>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</si>
  <si>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</si>
  <si>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</si>
  <si>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</si>
  <si>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</si>
  <si>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</si>
  <si>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</si>
  <si>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</si>
  <si>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</si>
  <si>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</si>
  <si>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</si>
  <si>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</si>
  <si>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</si>
  <si>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</si>
  <si>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</si>
  <si>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</si>
  <si>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</si>
  <si>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</si>
  <si>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</si>
  <si>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</si>
  <si>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</si>
  <si>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</si>
  <si>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</si>
  <si>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</si>
  <si>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</si>
  <si>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</si>
  <si>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</si>
  <si>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</si>
  <si>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</si>
  <si>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</si>
  <si>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</si>
  <si>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</si>
  <si>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</si>
  <si>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</si>
  <si>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</si>
  <si>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</si>
  <si>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</si>
  <si>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</si>
  <si>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</si>
  <si>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</si>
  <si>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</si>
  <si>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</si>
  <si>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</si>
  <si>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</si>
  <si>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</si>
  <si>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</si>
  <si>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</si>
  <si>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</si>
  <si>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</si>
  <si>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</si>
  <si>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</si>
  <si>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</si>
  <si>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</si>
  <si>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</si>
  <si>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</si>
  <si>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</si>
  <si>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</si>
  <si>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</si>
  <si>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</si>
  <si>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</si>
  <si>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</si>
  <si>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</si>
  <si>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</si>
  <si>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</si>
  <si>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</si>
  <si>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</si>
  <si>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</si>
  <si>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</si>
  <si>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</si>
  <si>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</si>
  <si>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</si>
  <si>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</si>
  <si>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</si>
  <si>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</si>
  <si>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</si>
  <si>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</si>
  <si>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</si>
  <si>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</si>
  <si>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</si>
  <si>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</si>
  <si>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</si>
  <si>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</si>
  <si>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</si>
  <si>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</si>
  <si>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</si>
  <si>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</si>
  <si>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</si>
  <si>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</si>
  <si>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</si>
  <si>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</si>
  <si>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</si>
  <si>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</si>
  <si>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</si>
  <si>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</si>
  <si>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</si>
  <si>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</si>
  <si>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</si>
  <si>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</si>
  <si>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</si>
  <si>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</si>
  <si>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</si>
  <si>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</si>
  <si>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</si>
  <si>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</si>
  <si>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</si>
  <si>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</si>
  <si>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</si>
  <si>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</si>
  <si>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</si>
  <si>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</si>
  <si>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</si>
  <si>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</si>
  <si>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</si>
  <si>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</si>
  <si>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</si>
  <si>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</si>
  <si>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</si>
  <si>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</si>
  <si>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</si>
  <si>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</si>
  <si>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</si>
  <si>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</si>
  <si>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</si>
  <si>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</si>
  <si>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</si>
  <si>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</si>
  <si>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</si>
  <si>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</si>
  <si>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</si>
  <si>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</si>
  <si>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</si>
  <si>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</si>
  <si>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</si>
  <si>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</si>
  <si>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</si>
  <si>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</si>
  <si>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</si>
  <si>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</si>
  <si>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</si>
  <si>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</si>
  <si>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</si>
  <si>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</si>
  <si>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</si>
  <si>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</si>
  <si>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</si>
  <si>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</si>
  <si>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</si>
  <si>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</si>
  <si>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</si>
  <si>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</si>
  <si>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</si>
  <si>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</si>
  <si>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</si>
  <si>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</si>
  <si>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</si>
  <si>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</si>
  <si>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</si>
  <si>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</si>
  <si>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</si>
  <si>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</si>
  <si>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</si>
  <si>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</si>
  <si>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</si>
  <si>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</si>
  <si>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</si>
  <si>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</si>
  <si>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</si>
  <si>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</si>
  <si>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</si>
  <si>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</si>
  <si>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</si>
  <si>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</si>
  <si>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</si>
  <si>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</si>
  <si>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</si>
  <si>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</si>
  <si>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</si>
  <si>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</si>
  <si>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</si>
  <si>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</si>
  <si>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</si>
  <si>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</si>
  <si>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</si>
  <si>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</si>
  <si>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</si>
  <si>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</si>
  <si>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</si>
  <si>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</si>
  <si>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</si>
  <si>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</si>
  <si>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</si>
  <si>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</si>
  <si>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</si>
  <si>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</si>
  <si>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</si>
  <si>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</si>
  <si>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</si>
  <si>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</si>
  <si>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</si>
  <si>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</si>
  <si>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</si>
  <si>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</si>
  <si>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</si>
  <si>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</si>
  <si>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</si>
  <si>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</si>
  <si>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</si>
  <si>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</si>
  <si>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</si>
  <si>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</si>
  <si>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</si>
  <si>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</si>
  <si>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</si>
  <si>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</si>
  <si>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</si>
  <si>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</si>
  <si>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</si>
  <si>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</si>
  <si>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</si>
  <si>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</si>
  <si>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</si>
  <si>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</si>
  <si>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</si>
  <si>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</si>
  <si>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</si>
  <si>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</si>
  <si>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</si>
  <si>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</si>
  <si>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</si>
  <si>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</si>
  <si>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</si>
  <si>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</si>
  <si>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</si>
  <si>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</si>
  <si>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</si>
  <si>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</si>
  <si>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</si>
  <si>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</si>
  <si>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</si>
  <si>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</si>
  <si>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</si>
  <si>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</si>
  <si>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</si>
  <si>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</si>
  <si>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</si>
  <si>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</si>
  <si>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</si>
  <si>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</si>
  <si>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</si>
  <si>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</si>
  <si>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</si>
  <si>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</si>
  <si>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</si>
  <si>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</si>
  <si>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</si>
  <si>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</si>
  <si>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</si>
  <si>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</si>
  <si>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</si>
  <si>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</si>
  <si>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</si>
  <si>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</si>
  <si>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</si>
  <si>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</si>
  <si>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</si>
  <si>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</si>
  <si>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</si>
  <si>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</si>
  <si>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</si>
  <si>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</si>
  <si>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</si>
  <si>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</si>
  <si>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</si>
  <si>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</si>
  <si>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</si>
  <si>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</si>
  <si>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</si>
  <si>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</si>
  <si>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</si>
  <si>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</si>
  <si>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</si>
  <si>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</si>
  <si>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</si>
  <si>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</si>
  <si>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</si>
  <si>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</si>
  <si>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</si>
  <si>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</si>
  <si>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</si>
  <si>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</si>
  <si>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</si>
  <si>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</si>
  <si>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</si>
  <si>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</si>
  <si>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</si>
  <si>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</si>
  <si>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</si>
  <si>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</si>
  <si>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</si>
  <si>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</si>
  <si>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</si>
  <si>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</si>
  <si>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</si>
  <si>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</si>
  <si>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</si>
  <si>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</si>
  <si>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</si>
  <si>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</si>
  <si>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</si>
  <si>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</si>
  <si>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</si>
  <si>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</si>
  <si>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</si>
  <si>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</si>
  <si>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</si>
  <si>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</si>
  <si>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</si>
  <si>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</si>
  <si>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</si>
  <si>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</si>
  <si>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</si>
  <si>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</si>
  <si>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</si>
  <si>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</si>
  <si>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</si>
  <si>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</si>
  <si>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</si>
  <si>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</si>
  <si>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</si>
  <si>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</si>
  <si>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</si>
  <si>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</si>
  <si>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</si>
  <si>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</si>
  <si>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</si>
  <si>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</si>
  <si>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</si>
  <si>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</si>
  <si>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</si>
  <si>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</si>
  <si>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</si>
  <si>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</si>
  <si>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</si>
  <si>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</si>
  <si>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</si>
  <si>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</si>
  <si>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</si>
  <si>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</si>
  <si>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</si>
  <si>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</si>
  <si>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</si>
  <si>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</si>
  <si>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</si>
  <si>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</si>
  <si>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</si>
  <si>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</si>
  <si>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</si>
  <si>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</si>
  <si>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</si>
  <si>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</si>
  <si>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</si>
  <si>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</si>
  <si>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</si>
  <si>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</si>
  <si>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</si>
  <si>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</si>
  <si>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</si>
  <si>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</si>
  <si>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</si>
  <si>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</si>
  <si>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</si>
  <si>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</si>
  <si>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</si>
  <si>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</si>
  <si>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</si>
  <si>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</si>
  <si>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</si>
  <si>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</si>
  <si>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</si>
  <si>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</si>
  <si>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</si>
  <si>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</si>
  <si>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</si>
  <si>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</si>
  <si>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</si>
  <si>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</si>
  <si>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</si>
  <si>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</si>
  <si>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</si>
  <si>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</si>
  <si>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</si>
  <si>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</si>
  <si>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</si>
  <si>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</si>
  <si>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</si>
  <si>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</si>
  <si>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</si>
  <si>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</si>
  <si>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</si>
  <si>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</si>
  <si>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</si>
  <si>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</si>
  <si>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</si>
  <si>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</si>
  <si>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</si>
  <si>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</si>
  <si>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</si>
  <si>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</si>
  <si>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</si>
  <si>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</si>
  <si>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</si>
  <si>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</si>
  <si>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</si>
  <si>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</si>
  <si>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</si>
  <si>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</si>
  <si>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</si>
  <si>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</si>
  <si>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</si>
  <si>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</si>
  <si>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</si>
  <si>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</si>
  <si>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</si>
  <si>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</si>
  <si>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</si>
  <si>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</si>
  <si>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</si>
  <si>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</si>
  <si>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</si>
  <si>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</si>
  <si>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</si>
  <si>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</si>
  <si>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</si>
  <si>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</si>
  <si>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</si>
  <si>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</si>
  <si>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</si>
  <si>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</si>
  <si>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</si>
  <si>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</si>
  <si>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</si>
  <si>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</si>
  <si>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</si>
  <si>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</si>
  <si>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</si>
  <si>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</si>
  <si>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</si>
  <si>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</si>
  <si>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</si>
  <si>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</si>
  <si>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</si>
  <si>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</si>
  <si>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</si>
  <si>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</si>
  <si>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</si>
  <si>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</si>
  <si>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</si>
  <si>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</si>
  <si>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</si>
  <si>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</si>
  <si>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</si>
  <si>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</si>
  <si>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</si>
  <si>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</si>
  <si>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</si>
  <si>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</si>
  <si>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</si>
  <si>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</si>
  <si>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</si>
  <si>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</si>
  <si>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</si>
  <si>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</si>
  <si>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</si>
  <si>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</si>
  <si>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</si>
  <si>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</si>
  <si>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</si>
  <si>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</si>
  <si>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</si>
  <si>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</si>
  <si>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</si>
  <si>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</si>
  <si>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</si>
  <si>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</si>
  <si>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</si>
  <si>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</si>
  <si>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</si>
  <si>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</si>
  <si>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</si>
  <si>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</si>
  <si>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</si>
  <si>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</si>
  <si>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</si>
  <si>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</si>
  <si>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</si>
  <si>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</si>
  <si>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</si>
  <si>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</si>
  <si>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</si>
  <si>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</si>
  <si>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</si>
  <si>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</si>
  <si>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</si>
  <si>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</si>
  <si>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</si>
  <si>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</si>
  <si>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</si>
  <si>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</si>
  <si>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</si>
  <si>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</si>
  <si>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</si>
  <si>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</si>
  <si>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</si>
  <si>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</si>
  <si>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</si>
  <si>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</si>
  <si>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</si>
  <si>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</si>
  <si>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</si>
  <si>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</si>
  <si>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</si>
  <si>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</si>
  <si>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</si>
  <si>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</si>
  <si>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</si>
  <si>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</si>
  <si>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</si>
  <si>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</si>
  <si>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</si>
  <si>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</si>
  <si>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</si>
  <si>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</si>
  <si>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</si>
  <si>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</si>
  <si>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</si>
  <si>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</si>
  <si>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</si>
  <si>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</si>
  <si>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</si>
  <si>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</si>
  <si>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</si>
  <si>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</si>
  <si>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</si>
  <si>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</si>
  <si>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</si>
  <si>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</si>
  <si>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</si>
  <si>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</si>
  <si>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</si>
  <si>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</si>
  <si>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</si>
  <si>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</si>
  <si>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</si>
  <si>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</si>
  <si>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</si>
  <si>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</si>
  <si>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</si>
  <si>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</si>
  <si>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</si>
  <si>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</si>
  <si>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</si>
  <si>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</si>
  <si>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</si>
  <si>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</si>
  <si>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</si>
  <si>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</si>
  <si>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</si>
  <si>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</si>
  <si>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</si>
  <si>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</si>
  <si>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</si>
  <si>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</si>
  <si>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</si>
  <si>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</si>
  <si>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</si>
  <si>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</si>
  <si>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</si>
  <si>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</si>
  <si>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</si>
  <si>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</si>
  <si>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</si>
  <si>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</si>
  <si>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</si>
  <si>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</si>
  <si>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</si>
  <si>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</si>
  <si>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</si>
  <si>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</si>
  <si>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</si>
  <si>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</si>
  <si>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</si>
  <si>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</si>
  <si>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</si>
  <si>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</si>
  <si>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</si>
  <si>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</si>
  <si>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</si>
  <si>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</si>
  <si>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</si>
  <si>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</si>
  <si>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</si>
  <si>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</si>
  <si>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</si>
  <si>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</si>
  <si>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</si>
  <si>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</si>
  <si>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</si>
  <si>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</si>
  <si>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</si>
  <si>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</si>
  <si>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</si>
  <si>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</si>
  <si>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</si>
  <si>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</si>
  <si>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</si>
  <si>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</si>
  <si>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</si>
  <si>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</si>
  <si>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</si>
  <si>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</si>
  <si>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</si>
  <si>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</si>
  <si>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</si>
  <si>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</si>
  <si>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</si>
  <si>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</si>
  <si>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</si>
  <si>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</si>
  <si>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</si>
  <si>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</si>
  <si>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</si>
  <si>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</si>
  <si>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</si>
  <si>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</si>
  <si>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</si>
  <si>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</si>
  <si>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</si>
  <si>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</si>
  <si>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</si>
  <si>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</si>
  <si>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</si>
  <si>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</si>
  <si>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</si>
  <si>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</si>
  <si>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</si>
  <si>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</si>
  <si>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</si>
  <si>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</si>
  <si>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</si>
  <si>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</si>
  <si>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</si>
  <si>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</si>
  <si>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</si>
  <si>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</si>
  <si>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</si>
  <si>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</si>
  <si>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</si>
  <si>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</si>
  <si>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</si>
  <si>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</si>
  <si>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</si>
  <si>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</si>
  <si>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</si>
  <si>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</si>
  <si>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</si>
  <si>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</si>
  <si>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</si>
  <si>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</si>
  <si>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</si>
  <si>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</si>
  <si>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</si>
  <si>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</si>
  <si>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</si>
  <si>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</si>
  <si>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</si>
  <si>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</si>
  <si>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</si>
  <si>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</si>
  <si>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</si>
  <si>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</si>
  <si>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</si>
  <si>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</si>
  <si>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</si>
  <si>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</si>
  <si>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</si>
  <si>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</si>
  <si>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</si>
  <si>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</si>
  <si>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</si>
  <si>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</si>
  <si>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</si>
  <si>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</si>
  <si>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</si>
  <si>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</si>
  <si>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</si>
  <si>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</si>
  <si>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</si>
  <si>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</si>
  <si>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</si>
  <si>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</si>
  <si>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</si>
  <si>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</si>
  <si>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</si>
  <si>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</si>
  <si>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</si>
  <si>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</si>
  <si>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</si>
  <si>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</si>
  <si>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</si>
  <si>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</si>
  <si>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</si>
  <si>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</si>
  <si>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</si>
  <si>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</si>
  <si>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</si>
  <si>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</si>
  <si>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</si>
  <si>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</si>
  <si>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</si>
  <si>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</si>
  <si>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</si>
  <si>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</si>
  <si>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</si>
  <si>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</si>
  <si>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</si>
  <si>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</si>
  <si>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</si>
  <si>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</si>
  <si>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</si>
  <si>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</si>
  <si>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</si>
  <si>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</si>
  <si>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</si>
  <si>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</si>
  <si>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</si>
  <si>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</si>
  <si>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</si>
  <si>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</si>
  <si>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</si>
  <si>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</si>
  <si>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</si>
  <si>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</si>
  <si>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</si>
  <si>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</si>
  <si>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</si>
  <si>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</si>
  <si>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</si>
  <si>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</si>
  <si>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</si>
  <si>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</si>
  <si>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</si>
  <si>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</si>
  <si>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</si>
  <si>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</si>
  <si>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</si>
  <si>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</si>
  <si>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</si>
  <si>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</si>
  <si>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</si>
  <si>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</si>
  <si>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</si>
  <si>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</si>
  <si>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</si>
  <si>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</si>
  <si>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</si>
  <si>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</si>
  <si>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</si>
  <si>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</si>
  <si>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</si>
  <si>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</si>
  <si>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</si>
  <si>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</si>
  <si>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</si>
  <si>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</si>
  <si>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</si>
  <si>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</si>
  <si>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</si>
  <si>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</si>
  <si>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</si>
  <si>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</si>
  <si>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</si>
  <si>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</si>
  <si>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</si>
  <si>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</si>
  <si>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</si>
  <si>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</si>
  <si>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</si>
  <si>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</si>
  <si>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</si>
  <si>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</si>
  <si>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</si>
  <si>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</si>
  <si>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</si>
  <si>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</si>
  <si>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</si>
  <si>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</si>
  <si>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</si>
  <si>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</si>
  <si>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</si>
  <si>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</si>
  <si>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</si>
  <si>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</si>
  <si>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</si>
  <si>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</si>
  <si>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</si>
  <si>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</si>
  <si>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</si>
  <si>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</si>
  <si>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</si>
  <si>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</si>
  <si>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</si>
  <si>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</si>
  <si>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</si>
  <si>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</si>
  <si>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</si>
  <si>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</si>
  <si>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</si>
  <si>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</si>
  <si>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</si>
  <si>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</si>
  <si>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</si>
  <si>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</si>
  <si>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</si>
  <si>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</si>
  <si>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</si>
  <si>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</si>
  <si>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</si>
  <si>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</si>
  <si>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</si>
  <si>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</si>
  <si>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</si>
  <si>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</si>
  <si>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</si>
  <si>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</si>
  <si>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</si>
  <si>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</si>
  <si>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</si>
  <si>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</si>
  <si>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</si>
  <si>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</si>
  <si>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</si>
  <si>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</si>
  <si>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</si>
  <si>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</si>
  <si>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</si>
  <si>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</si>
  <si>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</si>
  <si>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</si>
  <si>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</si>
  <si>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</si>
  <si>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</si>
  <si>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</si>
  <si>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</si>
  <si>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</si>
  <si>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</si>
  <si>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</si>
  <si>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</si>
  <si>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</si>
  <si>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</si>
  <si>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</si>
  <si>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</si>
  <si>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</si>
  <si>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</si>
  <si>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</si>
  <si>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</si>
  <si>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</si>
  <si>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</si>
  <si>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</si>
  <si>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</si>
  <si>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</si>
  <si>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</si>
  <si>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</si>
  <si>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</si>
  <si>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</si>
  <si>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</si>
  <si>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</si>
  <si>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</si>
  <si>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</si>
  <si>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</si>
  <si>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</si>
  <si>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</si>
  <si>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</si>
  <si>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</si>
  <si>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</si>
  <si>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</si>
  <si>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</si>
  <si>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</si>
  <si>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</si>
  <si>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</si>
  <si>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</si>
  <si>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</si>
  <si>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</si>
  <si>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</si>
  <si>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</si>
  <si>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</si>
  <si>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</si>
  <si>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</si>
  <si>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</si>
  <si>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</si>
  <si>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</si>
  <si>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</si>
  <si>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</si>
  <si>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</si>
  <si>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</si>
  <si>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</si>
  <si>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</si>
  <si>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</si>
  <si>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</si>
  <si>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</si>
  <si>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</si>
  <si>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</si>
  <si>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</si>
  <si>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</si>
  <si>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</si>
  <si>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</si>
  <si>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</si>
  <si>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</si>
  <si>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</si>
  <si>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</si>
  <si>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</si>
  <si>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</si>
  <si>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</si>
  <si>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</si>
  <si>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</si>
  <si>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</si>
  <si>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</si>
  <si>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</si>
  <si>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</si>
  <si>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</si>
  <si>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</si>
  <si>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</si>
  <si>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</si>
  <si>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</si>
  <si>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</si>
  <si>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</si>
  <si>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</si>
  <si>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</si>
  <si>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</si>
  <si>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</si>
  <si>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</si>
  <si>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</si>
  <si>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</si>
  <si>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</si>
  <si>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</si>
  <si>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</si>
  <si>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</si>
  <si>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</si>
  <si>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</si>
  <si>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</si>
  <si>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</si>
  <si>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</si>
  <si>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</si>
  <si>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</si>
  <si>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</si>
  <si>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</si>
  <si>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</si>
  <si>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</si>
  <si>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</si>
  <si>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</si>
  <si>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</si>
  <si>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</si>
  <si>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</si>
  <si>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</si>
  <si>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</si>
  <si>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</si>
  <si>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</si>
  <si>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</si>
  <si>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</si>
  <si>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</si>
  <si>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</si>
  <si>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</si>
  <si>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</si>
  <si>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</si>
  <si>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</si>
  <si>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</si>
  <si>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</si>
  <si>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</si>
  <si>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</si>
  <si>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</si>
  <si>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</si>
  <si>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</si>
  <si>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</si>
  <si>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</si>
  <si>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</si>
  <si>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</si>
  <si>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</si>
  <si>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</si>
  <si>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</si>
  <si>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</si>
  <si>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</si>
  <si>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</si>
  <si>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</si>
  <si>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</si>
  <si>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</si>
  <si>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</si>
  <si>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</si>
  <si>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</si>
  <si>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</si>
  <si>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</si>
  <si>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</si>
  <si>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</si>
  <si>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</si>
  <si>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</si>
  <si>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</si>
  <si>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</si>
  <si>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</si>
  <si>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</si>
  <si>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</si>
  <si>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</si>
  <si>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</si>
  <si>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</si>
  <si>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</si>
  <si>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</si>
  <si>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</si>
  <si>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</si>
  <si>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</si>
  <si>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</si>
  <si>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</si>
  <si>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</si>
  <si>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</si>
  <si>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</si>
  <si>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</si>
  <si>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</si>
  <si>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</si>
  <si>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</si>
  <si>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</si>
  <si>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</si>
  <si>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</si>
  <si>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</si>
  <si>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</si>
  <si>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</si>
  <si>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</si>
  <si>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</si>
  <si>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</si>
  <si>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</si>
  <si>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</si>
  <si>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</si>
  <si>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</si>
  <si>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</si>
  <si>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</si>
  <si>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</si>
  <si>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</si>
  <si>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</si>
  <si>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</si>
  <si>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</si>
  <si>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</si>
  <si>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</si>
  <si>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</si>
  <si>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</si>
  <si>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</si>
  <si>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</si>
  <si>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</si>
  <si>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</si>
  <si>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</si>
  <si>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</si>
  <si>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</si>
  <si>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</si>
  <si>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</si>
  <si>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</si>
  <si>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</si>
  <si>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</si>
  <si>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</si>
  <si>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</si>
  <si>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</si>
  <si>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</si>
  <si>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</si>
  <si>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</si>
  <si>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</si>
  <si>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</si>
  <si>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</si>
  <si>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</si>
  <si>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</si>
  <si>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</si>
  <si>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</si>
  <si>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</si>
  <si>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</si>
  <si>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</si>
  <si>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</si>
  <si>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</si>
  <si>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</si>
  <si>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</si>
  <si>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</si>
  <si>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</si>
  <si>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</si>
  <si>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</si>
  <si>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</si>
  <si>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</si>
  <si>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</si>
  <si>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</si>
  <si>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</si>
  <si>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</si>
  <si>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</si>
  <si>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</si>
  <si>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</si>
  <si>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</si>
  <si>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</si>
  <si>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</si>
  <si>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</si>
  <si>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</si>
  <si>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</si>
  <si>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</si>
  <si>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</si>
  <si>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</si>
  <si>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</si>
  <si>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</si>
  <si>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</si>
  <si>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</si>
  <si>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</si>
  <si>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</si>
  <si>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</si>
  <si>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</si>
  <si>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</si>
  <si>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</si>
  <si>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</si>
  <si>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</si>
  <si>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</si>
  <si>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</si>
  <si>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</si>
  <si>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</si>
  <si>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</si>
  <si>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</si>
  <si>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</si>
  <si>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</si>
  <si>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</si>
  <si>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</si>
  <si>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</si>
  <si>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</si>
  <si>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</si>
  <si>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</si>
  <si>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</si>
  <si>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</si>
  <si>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</si>
  <si>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</si>
  <si>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</si>
  <si>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</si>
  <si>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</si>
  <si>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</si>
  <si>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</si>
  <si>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</si>
  <si>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</si>
  <si>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</si>
  <si>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</si>
  <si>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</si>
  <si>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</si>
  <si>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</si>
  <si>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</si>
  <si>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</si>
  <si>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</si>
  <si>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</si>
  <si>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</si>
  <si>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</si>
  <si>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</si>
  <si>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</si>
  <si>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</si>
  <si>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</si>
  <si>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</si>
  <si>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</si>
  <si>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</si>
  <si>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</si>
  <si>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</si>
  <si>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</si>
  <si>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</si>
  <si>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</si>
  <si>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</si>
  <si>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</si>
  <si>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</si>
  <si>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</si>
  <si>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</si>
  <si>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</si>
  <si>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</si>
  <si>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</si>
  <si>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</si>
  <si>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</si>
  <si>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</si>
  <si>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</si>
  <si>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</si>
  <si>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</si>
  <si>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</si>
  <si>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</si>
  <si>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</si>
  <si>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</si>
  <si>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</si>
  <si>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</si>
  <si>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</si>
  <si>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</si>
  <si>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</si>
  <si>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</si>
  <si>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</si>
  <si>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</si>
  <si>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</si>
  <si>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</si>
  <si>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</si>
  <si>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</si>
  <si>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</si>
  <si>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</si>
  <si>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</si>
  <si>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</si>
  <si>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</si>
  <si>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</si>
  <si>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</si>
  <si>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</si>
  <si>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</si>
  <si>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</si>
  <si>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</si>
  <si>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</si>
  <si>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</si>
  <si>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</si>
  <si>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</si>
  <si>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</si>
  <si>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</si>
  <si>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</si>
  <si>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</si>
  <si>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</si>
  <si>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</si>
  <si>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</si>
  <si>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</si>
  <si>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</si>
  <si>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</si>
  <si>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</si>
  <si>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</si>
  <si>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</si>
  <si>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</si>
  <si>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</si>
  <si>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</si>
  <si>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</si>
  <si>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</si>
  <si>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</si>
  <si>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</si>
  <si>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</si>
  <si>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</si>
  <si>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</si>
  <si>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</si>
  <si>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</si>
  <si>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</si>
  <si>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</si>
  <si>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</si>
  <si>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</si>
  <si>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</si>
  <si>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</si>
  <si>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</si>
  <si>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</si>
  <si>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</si>
  <si>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</si>
  <si>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</si>
  <si>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</si>
  <si>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</si>
  <si>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</si>
  <si>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</si>
  <si>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</si>
  <si>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</si>
  <si>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</si>
  <si>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</si>
  <si>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</si>
  <si>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</si>
  <si>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</si>
  <si>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</si>
  <si>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</si>
  <si>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</si>
  <si>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</si>
  <si>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</si>
  <si>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</si>
  <si>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</si>
  <si>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</si>
  <si>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</si>
  <si>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</si>
  <si>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</si>
  <si>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</si>
  <si>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</si>
  <si>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</si>
  <si>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</si>
  <si>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</si>
  <si>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</si>
  <si>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</si>
  <si>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</si>
  <si>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</si>
  <si>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</si>
  <si>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</si>
  <si>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</si>
  <si>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</si>
  <si>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</si>
  <si>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</si>
  <si>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</si>
  <si>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</si>
  <si>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</si>
  <si>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</si>
  <si>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</si>
  <si>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</si>
  <si>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</si>
  <si>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</si>
  <si>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</si>
  <si>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</si>
  <si>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</si>
  <si>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</si>
  <si>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</si>
  <si>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</si>
  <si>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</si>
  <si>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</si>
  <si>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</si>
  <si>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</si>
  <si>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</si>
  <si>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</si>
  <si>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</si>
  <si>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</si>
  <si>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</si>
  <si>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</si>
  <si>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</si>
  <si>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</si>
  <si>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</si>
  <si>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</si>
  <si>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</si>
  <si>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</si>
  <si>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</si>
  <si>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</si>
  <si>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</si>
  <si>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</si>
  <si>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</si>
  <si>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</si>
  <si>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</si>
  <si>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</si>
  <si>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</si>
  <si>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</si>
  <si>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</si>
  <si>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</si>
  <si>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</si>
  <si>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</si>
  <si>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</si>
  <si>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</si>
  <si>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</si>
  <si>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</si>
  <si>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</si>
  <si>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</si>
  <si>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</si>
  <si>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</si>
  <si>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</si>
  <si>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</si>
  <si>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</si>
  <si>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</si>
  <si>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</si>
  <si>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</si>
  <si>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</si>
  <si>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</si>
  <si>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</si>
  <si>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</si>
  <si>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</si>
  <si>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</si>
  <si>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</si>
  <si>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</si>
  <si>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</si>
  <si>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</si>
  <si>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</si>
  <si>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</si>
  <si>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</si>
  <si>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</si>
  <si>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</si>
  <si>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</si>
  <si>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</si>
  <si>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</si>
  <si>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</si>
  <si>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</si>
  <si>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</si>
  <si>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</si>
  <si>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</si>
  <si>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</si>
  <si>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</si>
  <si>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</si>
  <si>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</si>
  <si>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</si>
  <si>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</si>
  <si>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</si>
  <si>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</si>
  <si>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</si>
  <si>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</si>
  <si>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</si>
  <si>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</si>
  <si>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</si>
  <si>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</si>
  <si>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</si>
  <si>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</si>
  <si>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</si>
  <si>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</si>
  <si>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</si>
  <si>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</si>
  <si>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</si>
  <si>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</si>
  <si>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</si>
  <si>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</si>
  <si>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</si>
  <si>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</si>
  <si>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</si>
  <si>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</si>
  <si>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</si>
  <si>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</si>
  <si>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</si>
  <si>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</si>
  <si>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</si>
  <si>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</si>
  <si>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</si>
  <si>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</si>
  <si>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</si>
  <si>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</si>
  <si>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</si>
  <si>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</si>
  <si>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</si>
  <si>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</si>
  <si>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</si>
  <si>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</si>
  <si>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</si>
  <si>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</si>
  <si>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</si>
  <si>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</si>
  <si>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</si>
  <si>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</si>
  <si>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</si>
  <si>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</si>
  <si>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</si>
  <si>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</si>
  <si>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</si>
  <si>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</si>
  <si>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</si>
  <si>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</si>
  <si>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</si>
  <si>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</si>
  <si>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</si>
  <si>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</si>
  <si>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</si>
  <si>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</si>
  <si>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</si>
  <si>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</si>
  <si>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</si>
  <si>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</si>
  <si>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</si>
  <si>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</si>
  <si>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</si>
  <si>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</si>
  <si>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</si>
  <si>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</si>
  <si>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</si>
  <si>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</si>
  <si>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</si>
  <si>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</si>
  <si>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</si>
  <si>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</si>
  <si>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</si>
  <si>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</si>
  <si>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</si>
  <si>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</si>
  <si>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</si>
  <si>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</si>
  <si>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</si>
  <si>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</si>
  <si>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</si>
  <si>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</si>
  <si>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</si>
  <si>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</si>
  <si>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</si>
  <si>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</si>
  <si>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</si>
  <si>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</si>
  <si>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</si>
  <si>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</si>
  <si>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</si>
  <si>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</si>
  <si>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</si>
  <si>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</si>
  <si>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</si>
  <si>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</si>
  <si>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</si>
  <si>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</si>
  <si>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</si>
  <si>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</si>
  <si>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</si>
  <si>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</si>
  <si>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</si>
  <si>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</si>
  <si>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</si>
  <si>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</si>
  <si>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</si>
  <si>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</si>
  <si>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</si>
  <si>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</si>
  <si>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</si>
  <si>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</si>
  <si>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</si>
  <si>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</si>
  <si>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</si>
  <si>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</si>
  <si>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</si>
  <si>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</si>
  <si>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</si>
  <si>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</si>
  <si>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</si>
  <si>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</si>
  <si>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</si>
  <si>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</si>
  <si>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</si>
  <si>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</si>
  <si>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</si>
  <si>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</si>
  <si>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</si>
  <si>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</si>
  <si>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</si>
  <si>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</si>
  <si>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</si>
  <si>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</si>
  <si>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</si>
  <si>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</si>
  <si>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</si>
  <si>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</si>
  <si>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</si>
  <si>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</si>
  <si>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</si>
  <si>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</si>
  <si>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</si>
  <si>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</si>
  <si>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</si>
  <si>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</si>
  <si>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</si>
  <si>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</si>
  <si>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</si>
  <si>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</si>
  <si>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</si>
  <si>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</si>
  <si>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</si>
  <si>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</si>
  <si>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</si>
  <si>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</si>
  <si>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</si>
  <si>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</si>
  <si>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</si>
  <si>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</si>
  <si>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</si>
  <si>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</si>
  <si>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</si>
  <si>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</si>
  <si>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</si>
  <si>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</si>
  <si>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</si>
  <si>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</si>
  <si>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</si>
  <si>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</si>
  <si>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</si>
  <si>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</si>
  <si>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</si>
  <si>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</si>
  <si>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</si>
  <si>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</si>
  <si>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</si>
  <si>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</si>
  <si>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</si>
  <si>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</si>
  <si>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</si>
  <si>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</si>
  <si>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</si>
  <si>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</si>
  <si>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</si>
  <si>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</si>
  <si>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</si>
  <si>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</si>
  <si>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</si>
  <si>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</si>
  <si>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</si>
  <si>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</si>
  <si>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</si>
  <si>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</si>
  <si>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</si>
  <si>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</si>
  <si>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</si>
  <si>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</si>
  <si>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</si>
  <si>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</si>
  <si>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</si>
  <si>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</si>
  <si>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</si>
  <si>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</si>
  <si>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</si>
  <si>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</si>
  <si>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</si>
  <si>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</si>
  <si>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</si>
  <si>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</si>
  <si>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</si>
  <si>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</si>
  <si>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</si>
  <si>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</si>
  <si>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</si>
  <si>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</si>
  <si>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</si>
  <si>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</si>
  <si>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</si>
  <si>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</si>
  <si>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</si>
  <si>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</si>
  <si>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</si>
  <si>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</si>
  <si>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</si>
  <si>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</si>
  <si>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</si>
  <si>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</si>
  <si>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</si>
  <si>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</si>
  <si>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</si>
  <si>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</si>
  <si>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</si>
  <si>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</si>
  <si>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</si>
  <si>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</si>
  <si>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</si>
  <si>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</si>
  <si>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</si>
  <si>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</si>
  <si>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</si>
  <si>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</si>
  <si>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</si>
  <si>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</si>
  <si>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</si>
  <si>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</si>
  <si>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</si>
  <si>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</si>
  <si>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</si>
  <si>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</si>
  <si>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</si>
  <si>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</si>
  <si>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</si>
  <si>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</si>
  <si>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</si>
  <si>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</si>
  <si>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</si>
  <si>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</si>
  <si>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</si>
  <si>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</si>
  <si>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</si>
  <si>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</si>
  <si>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</si>
  <si>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</si>
  <si>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</si>
  <si>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</si>
  <si>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</si>
  <si>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</si>
  <si>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</si>
  <si>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</si>
  <si>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</si>
  <si>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</si>
  <si>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</si>
  <si>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</si>
  <si>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</si>
  <si>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</si>
  <si>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</si>
  <si>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</si>
  <si>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</si>
  <si>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</si>
  <si>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</si>
  <si>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</si>
  <si>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</si>
  <si>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</si>
  <si>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</si>
  <si>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</si>
  <si>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</si>
  <si>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</si>
  <si>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</si>
  <si>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</si>
  <si>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</si>
  <si>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</si>
  <si>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</si>
  <si>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</si>
  <si>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</si>
  <si>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</si>
  <si>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</si>
  <si>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</si>
  <si>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</si>
  <si>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</si>
  <si>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</si>
  <si>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</si>
  <si>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</si>
  <si>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</si>
  <si>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</si>
  <si>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</si>
  <si>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</si>
  <si>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</si>
  <si>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</si>
  <si>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</si>
  <si>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</si>
  <si>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</si>
  <si>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</si>
  <si>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</si>
  <si>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</si>
  <si>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</si>
  <si>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</si>
  <si>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</si>
  <si>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</si>
  <si>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</si>
  <si>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</si>
  <si>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</si>
  <si>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</si>
  <si>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</si>
  <si>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</si>
  <si>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</si>
  <si>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</si>
  <si>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</si>
  <si>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</si>
  <si>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</si>
  <si>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</si>
  <si>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</si>
  <si>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</si>
  <si>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</si>
  <si>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</si>
  <si>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</si>
  <si>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</si>
  <si>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</si>
  <si>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</si>
  <si>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</si>
  <si>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</si>
  <si>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</si>
  <si>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</si>
  <si>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</si>
  <si>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</si>
  <si>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</si>
  <si>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</si>
  <si>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</si>
  <si>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</si>
  <si>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</si>
  <si>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</si>
  <si>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</si>
  <si>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</si>
  <si>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</si>
  <si>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</si>
  <si>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</si>
  <si>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</si>
  <si>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</si>
  <si>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</si>
  <si>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</si>
  <si>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</si>
  <si>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</si>
  <si>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</si>
  <si>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</si>
  <si>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</si>
  <si>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</si>
  <si>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</si>
  <si>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</si>
  <si>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</si>
  <si>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</si>
  <si>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</si>
  <si>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</si>
  <si>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</si>
  <si>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</si>
  <si>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</si>
  <si>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</si>
  <si>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</si>
  <si>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</si>
  <si>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</si>
  <si>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</si>
  <si>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</si>
  <si>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</si>
  <si>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</si>
  <si>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</si>
  <si>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</si>
  <si>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</si>
  <si>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</si>
  <si>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</si>
  <si>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</si>
  <si>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</si>
  <si>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</si>
  <si>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</si>
  <si>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</si>
  <si>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</si>
  <si>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</si>
  <si>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</si>
  <si>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</si>
  <si>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</si>
  <si>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</si>
  <si>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</si>
  <si>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</si>
  <si>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</si>
  <si>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</si>
  <si>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</si>
  <si>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</si>
  <si>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</si>
  <si>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</si>
  <si>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</si>
  <si>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</si>
  <si>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</si>
  <si>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</si>
  <si>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</si>
  <si>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</si>
  <si>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</si>
  <si>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</si>
  <si>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</si>
  <si>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</si>
  <si>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</si>
  <si>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</si>
  <si>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</si>
  <si>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</si>
  <si>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</si>
  <si>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</si>
  <si>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</si>
  <si>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</si>
  <si>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</si>
  <si>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</si>
  <si>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</si>
  <si>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</si>
  <si>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</si>
  <si>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</si>
  <si>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</si>
  <si>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</si>
  <si>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</si>
  <si>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</si>
  <si>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</si>
  <si>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</si>
  <si>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</si>
  <si>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</si>
  <si>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</si>
  <si>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</si>
  <si>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</si>
  <si>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</si>
  <si>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</si>
  <si>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</si>
  <si>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</si>
  <si>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</si>
  <si>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</si>
  <si>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</si>
  <si>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</si>
  <si>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</si>
  <si>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</si>
  <si>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</si>
  <si>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</si>
  <si>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</si>
  <si>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</si>
  <si>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</si>
  <si>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</si>
  <si>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</si>
  <si>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</si>
  <si>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</si>
  <si>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</si>
  <si>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</si>
  <si>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</si>
  <si>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</si>
  <si>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</si>
  <si>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</si>
  <si>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</si>
  <si>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</si>
  <si>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</si>
  <si>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</si>
  <si>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</si>
  <si>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</si>
  <si>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</si>
  <si>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</si>
  <si>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</si>
  <si>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</si>
  <si>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</si>
  <si>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</si>
  <si>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</si>
  <si>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</si>
  <si>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</si>
  <si>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</si>
  <si>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</si>
  <si>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</si>
  <si>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</si>
  <si>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</si>
  <si>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</si>
  <si>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</si>
  <si>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</si>
  <si>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</si>
  <si>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</si>
  <si>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</si>
  <si>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</si>
  <si>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</si>
  <si>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</si>
  <si>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</si>
  <si>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</si>
  <si>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</si>
  <si>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</si>
  <si>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</si>
  <si>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</si>
  <si>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</si>
  <si>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</si>
  <si>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</si>
  <si>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</si>
  <si>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</si>
  <si>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</si>
  <si>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</si>
  <si>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</si>
  <si>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</si>
  <si>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</si>
  <si>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</si>
  <si>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</si>
  <si>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</si>
  <si>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</si>
  <si>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</si>
  <si>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</si>
  <si>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</si>
  <si>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</si>
  <si>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</si>
  <si>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</si>
  <si>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</si>
  <si>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</si>
  <si>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</si>
  <si>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</si>
  <si>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</si>
  <si>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</si>
  <si>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</si>
  <si>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</si>
  <si>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</si>
  <si>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</si>
  <si>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</si>
  <si>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</si>
  <si>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</si>
  <si>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</si>
  <si>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</si>
  <si>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</si>
  <si>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</si>
  <si>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</si>
  <si>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</si>
  <si>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</si>
  <si>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</si>
  <si>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</si>
  <si>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</si>
  <si>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</si>
  <si>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</si>
  <si>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</si>
  <si>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</si>
  <si>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</si>
  <si>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</si>
  <si>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</si>
  <si>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</si>
  <si>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</si>
  <si>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</si>
  <si>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</si>
  <si>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</si>
  <si>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</si>
  <si>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</si>
  <si>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</si>
  <si>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</si>
  <si>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</si>
  <si>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</si>
  <si>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</si>
  <si>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</si>
  <si>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</si>
  <si>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</si>
  <si>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</si>
  <si>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</si>
  <si>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</si>
  <si>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</si>
  <si>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</si>
  <si>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</si>
  <si>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</si>
  <si>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</si>
  <si>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</si>
  <si>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</si>
  <si>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</si>
  <si>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</si>
  <si>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</si>
  <si>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</si>
  <si>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</si>
  <si>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</si>
  <si>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</si>
  <si>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</si>
  <si>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</si>
  <si>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</si>
  <si>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</si>
  <si>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</si>
  <si>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</si>
  <si>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</si>
  <si>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</si>
  <si>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</si>
  <si>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</si>
  <si>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</si>
  <si>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</si>
  <si>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</si>
  <si>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</si>
  <si>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</si>
  <si>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</si>
  <si>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</si>
  <si>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</si>
  <si>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</si>
  <si>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</si>
  <si>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</si>
  <si>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</si>
  <si>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</si>
  <si>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</si>
  <si>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</si>
  <si>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</si>
  <si>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</si>
  <si>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</si>
  <si>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</si>
  <si>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</si>
  <si>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</si>
  <si>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</si>
  <si>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</si>
  <si>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</si>
  <si>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</si>
  <si>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</si>
  <si>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</si>
  <si>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</si>
  <si>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</si>
  <si>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</si>
  <si>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</si>
  <si>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</si>
  <si>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</si>
  <si>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</si>
  <si>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</si>
  <si>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</si>
  <si>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</si>
  <si>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</si>
  <si>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</si>
  <si>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</si>
  <si>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</si>
  <si>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</si>
  <si>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</si>
  <si>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</si>
  <si>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</si>
  <si>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</si>
  <si>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</si>
  <si>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</si>
  <si>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</si>
  <si>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</si>
  <si>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</si>
  <si>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</si>
  <si>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</si>
  <si>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</si>
  <si>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</si>
  <si>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</si>
  <si>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</si>
  <si>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</si>
  <si>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</si>
  <si>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</si>
  <si>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</si>
  <si>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</si>
  <si>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</si>
  <si>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</si>
  <si>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</si>
  <si>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</si>
  <si>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</si>
  <si>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</si>
  <si>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</si>
  <si>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</si>
  <si>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</si>
  <si>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</si>
  <si>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</si>
  <si>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</si>
  <si>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</si>
  <si>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</si>
  <si>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</si>
  <si>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</si>
  <si>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</si>
  <si>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</si>
  <si>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</si>
  <si>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</si>
  <si>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</si>
  <si>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</si>
  <si>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</si>
  <si>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</si>
  <si>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</si>
  <si>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</si>
  <si>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</si>
  <si>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</si>
  <si>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</si>
  <si>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</si>
  <si>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</si>
  <si>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</si>
  <si>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</si>
  <si>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</si>
  <si>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</si>
  <si>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</si>
  <si>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</si>
  <si>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</si>
  <si>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</si>
  <si>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</si>
  <si>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</si>
  <si>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</si>
  <si>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</si>
  <si>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</si>
  <si>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</si>
  <si>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</si>
  <si>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</si>
  <si>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</si>
  <si>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</si>
  <si>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</si>
  <si>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</si>
  <si>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</si>
  <si>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</si>
  <si>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</si>
  <si>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</si>
  <si>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</si>
  <si>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</si>
  <si>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</si>
  <si>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</si>
  <si>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</si>
  <si>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</si>
  <si>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</si>
  <si>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</si>
  <si>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</si>
  <si>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</si>
  <si>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</si>
  <si>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</si>
  <si>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</si>
  <si>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</si>
  <si>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</si>
  <si>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</si>
  <si>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</si>
  <si>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</si>
  <si>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</si>
  <si>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</si>
  <si>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</si>
  <si>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</si>
  <si>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</si>
  <si>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</si>
  <si>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</si>
  <si>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</si>
  <si>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</si>
  <si>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</si>
  <si>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</si>
  <si>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</si>
  <si>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</si>
  <si>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</si>
  <si>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</si>
  <si>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</si>
  <si>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</si>
  <si>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</si>
  <si>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</si>
  <si>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</si>
  <si>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</si>
  <si>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</si>
  <si>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</si>
  <si>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</si>
  <si>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</si>
  <si>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</si>
  <si>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</si>
  <si>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</si>
  <si>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</si>
  <si>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</si>
  <si>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</si>
  <si>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</si>
  <si>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</si>
  <si>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</si>
  <si>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</si>
  <si>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</si>
  <si>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</si>
  <si>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</si>
  <si>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</si>
  <si>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</si>
  <si>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</si>
  <si>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</si>
  <si>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</si>
  <si>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</si>
  <si>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</si>
  <si>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</si>
  <si>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</si>
  <si>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</si>
  <si>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</si>
  <si>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</si>
  <si>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</si>
  <si>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</si>
  <si>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</si>
  <si>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</si>
  <si>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</si>
  <si>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</si>
  <si>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</si>
  <si>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</si>
  <si>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</si>
  <si>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</si>
  <si>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</si>
  <si>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</si>
  <si>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</si>
  <si>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</si>
  <si>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</si>
  <si>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</si>
  <si>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</si>
  <si>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</si>
  <si>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</si>
  <si>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</si>
  <si>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</si>
  <si>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</si>
  <si>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</si>
  <si>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</si>
  <si>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</si>
  <si>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</si>
  <si>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</si>
  <si>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</si>
  <si>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</si>
  <si>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</si>
  <si>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</si>
  <si>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</si>
  <si>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</si>
  <si>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</si>
  <si>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</si>
  <si>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</si>
  <si>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</si>
  <si>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</si>
  <si>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</si>
  <si>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</si>
  <si>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</si>
  <si>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</si>
  <si>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</si>
  <si>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</si>
  <si>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</si>
  <si>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</si>
  <si>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</si>
  <si>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</si>
  <si>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</si>
  <si>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</si>
  <si>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</si>
  <si>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</si>
  <si>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</si>
  <si>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</si>
  <si>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</si>
  <si>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</si>
  <si>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</si>
  <si>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</si>
  <si>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</si>
  <si>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</si>
  <si>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</si>
  <si>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</si>
  <si>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</si>
  <si>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</si>
  <si>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</si>
  <si>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</si>
  <si>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</si>
  <si>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</si>
  <si>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</si>
  <si>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</si>
  <si>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</si>
  <si>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</si>
  <si>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</si>
  <si>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</si>
  <si>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</si>
  <si>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</si>
  <si>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</si>
  <si>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</si>
  <si>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</si>
  <si>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</si>
  <si>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</si>
  <si>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</si>
  <si>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</si>
  <si>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</si>
  <si>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</si>
  <si>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</si>
  <si>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</si>
  <si>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</si>
  <si>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</si>
  <si>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</si>
  <si>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</si>
  <si>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</si>
  <si>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</si>
  <si>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</si>
  <si>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</si>
  <si>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</si>
  <si>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</si>
  <si>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</si>
  <si>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</si>
  <si>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</si>
  <si>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</si>
  <si>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</si>
  <si>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</si>
  <si>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</si>
  <si>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</si>
  <si>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</si>
  <si>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</si>
  <si>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</si>
  <si>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</si>
  <si>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</si>
  <si>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</si>
  <si>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</si>
  <si>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</si>
  <si>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</si>
  <si>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</si>
  <si>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</si>
  <si>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</si>
  <si>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</si>
  <si>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</si>
  <si>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</si>
  <si>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</si>
  <si>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</si>
  <si>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</si>
  <si>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</si>
  <si>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</si>
  <si>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</si>
  <si>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</si>
  <si>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</si>
  <si>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</si>
  <si>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</si>
  <si>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</si>
  <si>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</si>
  <si>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</si>
  <si>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</si>
  <si>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</si>
  <si>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</si>
  <si>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</si>
  <si>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</si>
  <si>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</si>
  <si>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</si>
  <si>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</si>
  <si>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</si>
  <si>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</si>
  <si>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</si>
  <si>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</si>
  <si>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</si>
  <si>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</si>
  <si>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</si>
  <si>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</si>
  <si>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</si>
  <si>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</si>
  <si>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</si>
  <si>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</si>
  <si>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</si>
  <si>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</si>
  <si>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</si>
  <si>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</si>
  <si>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</si>
  <si>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</si>
  <si>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</si>
  <si>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</si>
  <si>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</si>
  <si>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</si>
  <si>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</si>
  <si>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</si>
  <si>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</si>
  <si>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</si>
  <si>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</si>
  <si>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</si>
  <si>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</si>
  <si>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</si>
  <si>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</si>
  <si>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</si>
  <si>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</si>
  <si>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</si>
  <si>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</si>
  <si>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</si>
  <si>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</si>
  <si>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</si>
  <si>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</si>
  <si>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</si>
  <si>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</si>
  <si>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</si>
  <si>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</si>
  <si>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</si>
  <si>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</si>
  <si>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</si>
  <si>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</si>
  <si>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</si>
  <si>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</si>
  <si>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</si>
  <si>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</si>
  <si>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</si>
  <si>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</si>
  <si>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</si>
  <si>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</si>
  <si>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</si>
  <si>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</si>
  <si>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</si>
  <si>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</si>
  <si>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</si>
  <si>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</si>
  <si>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</si>
  <si>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</si>
  <si>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</si>
  <si>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</si>
  <si>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</si>
  <si>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</si>
  <si>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</si>
  <si>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</si>
  <si>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</si>
  <si>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</si>
  <si>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</si>
  <si>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</si>
  <si>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</si>
  <si>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</si>
  <si>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</si>
  <si>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</si>
  <si>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</si>
  <si>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</si>
  <si>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</si>
  <si>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</si>
  <si>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</si>
  <si>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</si>
  <si>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</si>
  <si>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</si>
  <si>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</si>
  <si>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</si>
  <si>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</si>
  <si>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</si>
  <si>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</si>
  <si>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</si>
  <si>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</si>
  <si>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</si>
  <si>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</si>
  <si>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</si>
  <si>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</si>
  <si>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</si>
  <si>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</si>
  <si>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</si>
  <si>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</si>
  <si>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</si>
  <si>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</si>
  <si>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</si>
  <si>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</si>
  <si>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</si>
  <si>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</si>
  <si>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</si>
  <si>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</si>
  <si>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</si>
  <si>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</si>
  <si>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</si>
  <si>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</si>
  <si>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</si>
  <si>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</si>
  <si>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</si>
  <si>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</si>
  <si>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</si>
  <si>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</si>
  <si>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</si>
  <si>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</si>
  <si>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</si>
  <si>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</si>
  <si>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</si>
  <si>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</si>
  <si>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</si>
  <si>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</si>
  <si>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</si>
  <si>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</si>
  <si>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</si>
  <si>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</si>
  <si>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</si>
  <si>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</si>
  <si>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</si>
  <si>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</si>
  <si>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</si>
  <si>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</si>
  <si>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</si>
  <si>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</si>
  <si>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</si>
  <si>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</si>
  <si>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</si>
  <si>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</si>
  <si>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</si>
  <si>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</si>
  <si>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</si>
  <si>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</si>
  <si>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</si>
  <si>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</si>
  <si>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</si>
  <si>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</si>
  <si>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</si>
  <si>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</si>
  <si>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</si>
  <si>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</si>
  <si>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</si>
  <si>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</si>
  <si>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</si>
  <si>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</si>
  <si>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</si>
  <si>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</si>
  <si>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</si>
  <si>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</si>
  <si>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</si>
  <si>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</si>
  <si>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</si>
  <si>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</si>
  <si>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</si>
  <si>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</si>
  <si>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</si>
  <si>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</si>
  <si>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</si>
  <si>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</si>
  <si>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</si>
  <si>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</si>
  <si>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</si>
  <si>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</si>
  <si>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</si>
  <si>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</si>
  <si>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</si>
  <si>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</si>
  <si>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</si>
  <si>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</si>
  <si>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</si>
  <si>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</si>
  <si>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</si>
  <si>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</si>
  <si>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</si>
  <si>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</si>
  <si>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</si>
  <si>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</si>
  <si>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</si>
  <si>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</si>
  <si>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</si>
  <si>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</si>
  <si>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</si>
  <si>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</si>
  <si>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</si>
  <si>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</si>
  <si>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</si>
  <si>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</si>
  <si>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</si>
  <si>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</si>
  <si>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</si>
  <si>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</si>
  <si>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</si>
  <si>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</si>
  <si>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</si>
  <si>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</si>
  <si>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</si>
  <si>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</si>
  <si>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</si>
  <si>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</si>
  <si>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</si>
  <si>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</si>
  <si>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</si>
  <si>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</si>
  <si>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</si>
  <si>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</si>
  <si>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</si>
  <si>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</si>
  <si>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</si>
  <si>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</si>
  <si>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</si>
  <si>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</si>
  <si>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</si>
  <si>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</si>
  <si>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</si>
  <si>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</si>
  <si>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</si>
  <si>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</si>
  <si>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</si>
  <si>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</si>
  <si>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</si>
  <si>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</si>
  <si>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</si>
  <si>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</si>
  <si>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</si>
  <si>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</si>
  <si>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</si>
  <si>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</si>
  <si>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</si>
  <si>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</si>
  <si>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</si>
  <si>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</si>
  <si>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</si>
  <si>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</si>
  <si>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</si>
  <si>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</si>
  <si>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</si>
  <si>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</si>
  <si>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</si>
  <si>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</si>
  <si>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</si>
  <si>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</si>
  <si>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</si>
  <si>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</si>
  <si>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</si>
  <si>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</si>
  <si>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</si>
  <si>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</si>
  <si>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</si>
  <si>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</si>
  <si>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</si>
  <si>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</si>
  <si>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</si>
  <si>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</si>
  <si>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</si>
  <si>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</si>
  <si>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</si>
  <si>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</si>
  <si>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</si>
  <si>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</si>
  <si>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</si>
  <si>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</si>
  <si>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</si>
  <si>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</si>
  <si>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</si>
  <si>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</si>
  <si>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</si>
  <si>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</si>
  <si>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</si>
  <si>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</si>
  <si>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</si>
  <si>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</si>
  <si>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</si>
  <si>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</si>
  <si>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</si>
  <si>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</si>
  <si>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</si>
  <si>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</si>
  <si>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</si>
  <si>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</si>
  <si>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</si>
  <si>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</si>
  <si>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</si>
  <si>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</si>
  <si>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</si>
  <si>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</si>
  <si>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</si>
  <si>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</si>
  <si>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</si>
  <si>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</si>
  <si>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</si>
  <si>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</si>
  <si>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</si>
  <si>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</si>
  <si>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</si>
  <si>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</si>
  <si>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</si>
  <si>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</si>
  <si>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</si>
  <si>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</si>
  <si>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</si>
  <si>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</si>
  <si>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</si>
  <si>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</si>
  <si>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</si>
  <si>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</si>
  <si>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</si>
  <si>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</si>
  <si>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</si>
  <si>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</si>
  <si>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</si>
  <si>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</si>
  <si>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</si>
  <si>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</si>
  <si>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</si>
  <si>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</si>
  <si>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</si>
  <si>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</si>
  <si>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</si>
  <si>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</si>
  <si>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</si>
  <si>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</si>
  <si>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</si>
  <si>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</si>
  <si>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</si>
  <si>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</si>
  <si>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</si>
  <si>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</si>
  <si>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</si>
  <si>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</si>
  <si>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</si>
  <si>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</si>
  <si>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</si>
  <si>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</si>
  <si>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</si>
  <si>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</si>
  <si>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</si>
  <si>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</si>
  <si>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</si>
  <si>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</si>
  <si>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</si>
  <si>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</si>
  <si>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</si>
  <si>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</si>
  <si>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</si>
  <si>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</si>
  <si>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</si>
  <si>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</si>
  <si>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</si>
  <si>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</si>
  <si>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</si>
  <si>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</si>
  <si>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</si>
  <si>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</si>
  <si>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</si>
  <si>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</si>
  <si>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</si>
  <si>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</si>
  <si>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</si>
  <si>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</si>
  <si>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</si>
  <si>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</si>
  <si>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</si>
  <si>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</si>
  <si>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</si>
  <si>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</si>
  <si>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</si>
  <si>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</si>
  <si>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</si>
  <si>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</si>
  <si>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</si>
  <si>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</si>
  <si>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</si>
  <si>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</si>
  <si>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</si>
  <si>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</si>
  <si>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</si>
  <si>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</si>
  <si>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</si>
  <si>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</si>
  <si>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</si>
  <si>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</si>
  <si>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</si>
  <si>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</si>
  <si>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</si>
  <si>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</si>
  <si>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</si>
  <si>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</si>
  <si>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</si>
  <si>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</si>
  <si>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</si>
  <si>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</si>
  <si>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</si>
  <si>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</si>
  <si>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</si>
  <si>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</si>
  <si>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</si>
  <si>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</si>
  <si>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</si>
  <si>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</si>
  <si>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</si>
  <si>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</si>
  <si>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</si>
  <si>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</si>
  <si>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</si>
  <si>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</si>
  <si>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</si>
  <si>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</si>
  <si>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</si>
  <si>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</si>
  <si>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</si>
  <si>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</si>
  <si>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</si>
  <si>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</si>
  <si>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</si>
  <si>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</si>
  <si>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</si>
  <si>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</si>
  <si>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</si>
  <si>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</si>
  <si>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</si>
  <si>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</si>
  <si>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</si>
  <si>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</si>
  <si>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</si>
  <si>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</si>
  <si>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</si>
  <si>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</si>
  <si>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</si>
  <si>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</si>
  <si>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</si>
  <si>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</si>
  <si>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</si>
  <si>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</si>
  <si>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</si>
  <si>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</si>
  <si>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</si>
  <si>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</si>
  <si>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</si>
  <si>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</si>
  <si>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</si>
  <si>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</si>
  <si>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</si>
  <si>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</si>
  <si>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</si>
  <si>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</si>
  <si>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</si>
  <si>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</si>
  <si>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</si>
  <si>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</si>
  <si>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</si>
  <si>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</si>
  <si>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</si>
  <si>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</si>
  <si>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</si>
  <si>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</si>
  <si>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</si>
  <si>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</si>
  <si>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</si>
  <si>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</si>
  <si>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</si>
  <si>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</si>
  <si>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</si>
  <si>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</si>
  <si>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</si>
  <si>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</si>
  <si>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</si>
  <si>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</si>
  <si>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</si>
  <si>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</si>
  <si>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</si>
  <si>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</si>
  <si>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</si>
  <si>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</si>
  <si>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</si>
  <si>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</si>
  <si>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</si>
  <si>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</si>
  <si>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</si>
  <si>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</si>
  <si>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</si>
  <si>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</si>
  <si>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</si>
  <si>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</si>
  <si>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</si>
  <si>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</si>
  <si>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</si>
  <si>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</si>
  <si>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</si>
  <si>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</si>
  <si>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</si>
  <si>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</si>
  <si>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</si>
  <si>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</si>
  <si>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</si>
  <si>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</si>
  <si>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</si>
  <si>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</si>
  <si>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</si>
  <si>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</si>
  <si>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</si>
  <si>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</si>
  <si>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</si>
  <si>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</si>
  <si>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</si>
  <si>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</si>
  <si>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</si>
  <si>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</si>
  <si>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</si>
  <si>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</si>
  <si>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</si>
  <si>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</si>
  <si>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</si>
  <si>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</si>
  <si>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</si>
  <si>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</si>
  <si>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</si>
  <si>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</si>
  <si>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</si>
  <si>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</si>
  <si>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</si>
  <si>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</si>
  <si>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</si>
  <si>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</si>
  <si>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</si>
  <si>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</si>
  <si>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</si>
  <si>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</si>
  <si>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</si>
  <si>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</si>
  <si>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</si>
  <si>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</si>
  <si>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</si>
  <si>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</si>
  <si>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</si>
  <si>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</si>
  <si>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</si>
  <si>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</si>
  <si>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</si>
  <si>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</si>
  <si>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</si>
  <si>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</si>
  <si>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</si>
  <si>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</si>
  <si>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</si>
  <si>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</si>
  <si>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</si>
  <si>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</si>
  <si>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</si>
  <si>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</si>
  <si>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</si>
  <si>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</si>
  <si>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</si>
  <si>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</si>
  <si>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</si>
  <si>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</si>
  <si>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</si>
  <si>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</si>
  <si>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</si>
  <si>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</si>
  <si>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</si>
  <si>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</si>
  <si>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</si>
  <si>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</si>
  <si>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</si>
  <si>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</si>
  <si>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</si>
  <si>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</si>
  <si>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</si>
  <si>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</si>
  <si>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</si>
  <si>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</si>
  <si>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</si>
  <si>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</si>
  <si>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</si>
  <si>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</si>
  <si>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</si>
  <si>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</si>
  <si>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</si>
  <si>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</si>
  <si>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</si>
  <si>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</si>
  <si>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</si>
  <si>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</si>
  <si>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</si>
  <si>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</si>
  <si>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</si>
  <si>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</si>
  <si>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</si>
  <si>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</si>
  <si>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</si>
  <si>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</si>
  <si>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</si>
  <si>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</si>
  <si>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</si>
  <si>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</si>
  <si>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</si>
  <si>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</si>
  <si>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</si>
  <si>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</si>
  <si>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</si>
  <si>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</si>
  <si>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</si>
  <si>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</si>
  <si>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</si>
  <si>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</si>
  <si>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</si>
  <si>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</si>
  <si>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</si>
  <si>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</si>
  <si>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</si>
  <si>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</si>
  <si>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</si>
  <si>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</si>
  <si>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</si>
  <si>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</si>
  <si>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</si>
  <si>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</si>
  <si>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</si>
  <si>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</si>
  <si>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</si>
  <si>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</si>
  <si>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</si>
  <si>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</si>
  <si>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</si>
  <si>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</si>
  <si>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</si>
  <si>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</si>
  <si>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</si>
  <si>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</si>
  <si>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</si>
  <si>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</si>
  <si>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</si>
  <si>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</si>
  <si>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</si>
  <si>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</si>
  <si>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</si>
  <si>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</si>
  <si>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</si>
  <si>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</si>
  <si>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</si>
  <si>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</si>
  <si>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</si>
  <si>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</si>
  <si>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</si>
  <si>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</si>
  <si>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</si>
  <si>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</si>
  <si>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</si>
  <si>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</si>
  <si>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</si>
  <si>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</si>
  <si>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</si>
  <si>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</si>
  <si>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</si>
  <si>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</si>
  <si>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</si>
  <si>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</si>
  <si>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</si>
  <si>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</si>
  <si>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</si>
  <si>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</si>
  <si>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</si>
  <si>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</si>
  <si>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</si>
  <si>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</si>
  <si>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</si>
  <si>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</si>
  <si>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</si>
  <si>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</si>
  <si>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</si>
  <si>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</si>
  <si>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</si>
  <si>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</si>
  <si>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</si>
  <si>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</si>
  <si>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</si>
  <si>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</si>
  <si>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</si>
  <si>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</si>
  <si>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</si>
  <si>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</si>
  <si>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</si>
  <si>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</si>
  <si>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</si>
  <si>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</si>
  <si>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</si>
  <si>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</si>
  <si>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</si>
  <si>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</si>
  <si>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</si>
  <si>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</si>
  <si>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</si>
  <si>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</si>
  <si>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</si>
  <si>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</si>
  <si>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</si>
  <si>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</si>
  <si>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</si>
  <si>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</si>
  <si>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</si>
  <si>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</si>
  <si>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</si>
  <si>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</si>
  <si>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</si>
  <si>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</si>
  <si>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</si>
  <si>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</si>
  <si>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</si>
  <si>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</si>
  <si>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</si>
  <si>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</si>
  <si>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</si>
  <si>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</si>
  <si>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</si>
  <si>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</si>
  <si>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</si>
  <si>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</si>
  <si>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</si>
  <si>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</si>
  <si>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</si>
  <si>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</si>
  <si>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</si>
  <si>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</si>
  <si>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</si>
  <si>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</si>
  <si>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</si>
  <si>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</si>
  <si>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</si>
  <si>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</si>
  <si>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</si>
  <si>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</si>
  <si>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</si>
  <si>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</si>
  <si>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</si>
  <si>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</si>
  <si>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</si>
  <si>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</si>
  <si>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</si>
  <si>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</si>
  <si>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</si>
  <si>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</si>
  <si>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</si>
  <si>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</si>
  <si>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</si>
  <si>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</si>
  <si>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</si>
  <si>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</si>
  <si>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</si>
  <si>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</si>
  <si>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</si>
  <si>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</si>
  <si>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</si>
  <si>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</si>
  <si>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</si>
  <si>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</si>
  <si>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</si>
  <si>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</si>
  <si>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</si>
  <si>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</si>
  <si>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</si>
  <si>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</si>
  <si>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</si>
  <si>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</si>
  <si>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</si>
  <si>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</si>
  <si>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</si>
  <si>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</si>
  <si>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</si>
  <si>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</si>
  <si>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</si>
  <si>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</si>
  <si>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</si>
  <si>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</si>
  <si>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</si>
  <si>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</si>
  <si>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</si>
  <si>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</si>
  <si>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</si>
  <si>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</si>
  <si>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</si>
  <si>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</si>
  <si>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</si>
  <si>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</si>
  <si>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</si>
  <si>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</si>
  <si>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</si>
  <si>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</si>
  <si>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</si>
  <si>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</si>
  <si>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</si>
  <si>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</si>
  <si>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</si>
  <si>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</si>
  <si>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</si>
  <si>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</si>
  <si>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</si>
  <si>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</si>
  <si>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</si>
  <si>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</si>
  <si>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</si>
  <si>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</si>
  <si>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</si>
  <si>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</si>
  <si>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</si>
  <si>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</si>
  <si>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</si>
  <si>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</si>
  <si>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</si>
  <si>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</si>
  <si>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</si>
  <si>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</si>
  <si>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</si>
  <si>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</si>
  <si>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</si>
  <si>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</si>
  <si>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</si>
  <si>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</si>
  <si>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</si>
  <si>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</si>
  <si>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</si>
  <si>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</si>
  <si>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</si>
  <si>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</si>
  <si>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</si>
  <si>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</si>
  <si>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</si>
  <si>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</si>
  <si>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</si>
  <si>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</si>
  <si>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</si>
  <si>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</si>
  <si>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</si>
  <si>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</si>
  <si>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</si>
  <si>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</si>
  <si>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</si>
  <si>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</si>
  <si>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</si>
  <si>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</si>
  <si>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</si>
  <si>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</si>
  <si>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</si>
  <si>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</si>
  <si>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</si>
  <si>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</si>
  <si>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</si>
  <si>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</si>
  <si>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</si>
  <si>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</si>
  <si>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</si>
  <si>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</si>
  <si>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</si>
  <si>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</si>
  <si>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</si>
  <si>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</si>
  <si>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</si>
  <si>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</si>
  <si>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</si>
  <si>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</si>
  <si>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</si>
  <si>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</si>
  <si>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</si>
  <si>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</si>
  <si>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</si>
  <si>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</si>
  <si>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</si>
  <si>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</si>
  <si>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</si>
  <si>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</si>
  <si>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</si>
  <si>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</si>
  <si>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</si>
  <si>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</si>
  <si>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</si>
  <si>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</si>
  <si>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</si>
  <si>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</si>
  <si>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</si>
  <si>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</si>
  <si>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</si>
  <si>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</si>
  <si>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</si>
  <si>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</si>
  <si>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</si>
  <si>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</si>
  <si>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</si>
  <si>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</si>
  <si>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</si>
  <si>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</si>
  <si>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</si>
  <si>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</si>
  <si>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</si>
  <si>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</si>
  <si>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</si>
  <si>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</si>
  <si>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</si>
  <si>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</si>
  <si>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</si>
  <si>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</si>
  <si>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</si>
  <si>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</si>
  <si>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</si>
  <si>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</si>
  <si>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</si>
  <si>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</si>
  <si>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</si>
  <si>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</si>
  <si>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</si>
  <si>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</si>
  <si>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</si>
  <si>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</si>
  <si>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</si>
  <si>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</si>
  <si>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</si>
  <si>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</si>
  <si>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</si>
  <si>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</si>
  <si>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</si>
  <si>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</si>
  <si>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</si>
  <si>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</si>
  <si>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</si>
  <si>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</si>
  <si>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</si>
  <si>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</si>
  <si>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</si>
  <si>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</si>
  <si>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</si>
  <si>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</si>
  <si>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</si>
  <si>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</si>
  <si>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</si>
  <si>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</si>
  <si>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</si>
  <si>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</si>
  <si>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</si>
  <si>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</si>
  <si>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</si>
  <si>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</si>
  <si>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</si>
  <si>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</si>
  <si>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</si>
  <si>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</si>
  <si>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</si>
  <si>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</si>
  <si>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</si>
  <si>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</si>
  <si>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</si>
  <si>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</si>
  <si>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</si>
  <si>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</si>
  <si>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</si>
  <si>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</si>
  <si>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</si>
  <si>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</si>
  <si>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</si>
  <si>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</si>
  <si>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</si>
  <si>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</si>
  <si>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</si>
  <si>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</si>
  <si>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</si>
  <si>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</si>
  <si>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</si>
  <si>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</si>
  <si>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</si>
  <si>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</si>
  <si>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</si>
  <si>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</si>
  <si>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</si>
  <si>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</si>
  <si>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</si>
  <si>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</si>
  <si>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</si>
  <si>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</si>
  <si>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</si>
  <si>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</si>
  <si>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</si>
  <si>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</si>
  <si>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</si>
  <si>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</si>
  <si>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</si>
  <si>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</si>
  <si>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</si>
  <si>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</si>
  <si>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</si>
  <si>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</si>
  <si>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</si>
  <si>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</si>
  <si>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</si>
  <si>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</si>
  <si>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</si>
  <si>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</si>
  <si>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</si>
  <si>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</si>
  <si>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</si>
  <si>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</si>
  <si>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</si>
  <si>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</si>
  <si>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</si>
  <si>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</si>
  <si>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</si>
  <si>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</si>
  <si>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</si>
  <si>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</si>
  <si>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</si>
  <si>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</si>
  <si>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</si>
  <si>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</si>
  <si>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</si>
  <si>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</si>
  <si>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</si>
  <si>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</si>
  <si>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</si>
  <si>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</si>
  <si>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</si>
  <si>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</si>
  <si>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</si>
  <si>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</si>
  <si>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</si>
  <si>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</si>
  <si>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</si>
  <si>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</si>
  <si>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</si>
  <si>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</si>
  <si>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</si>
  <si>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</si>
  <si>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</si>
  <si>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</si>
  <si>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</si>
  <si>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</si>
  <si>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</si>
  <si>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</si>
  <si>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</si>
  <si>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</si>
  <si>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</si>
  <si>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</si>
  <si>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</si>
  <si>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</si>
  <si>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</si>
  <si>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</si>
  <si>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</si>
  <si>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</si>
  <si>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</si>
  <si>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</si>
  <si>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</si>
  <si>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</si>
  <si>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</si>
  <si>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</si>
  <si>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</si>
  <si>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</si>
  <si>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</si>
  <si>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</si>
  <si>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</si>
  <si>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</si>
  <si>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</si>
  <si>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</si>
  <si>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</si>
  <si>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</si>
  <si>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</si>
  <si>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</si>
  <si>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</si>
  <si>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</si>
  <si>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</si>
  <si>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</si>
  <si>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</si>
  <si>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</si>
  <si>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</si>
  <si>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</si>
  <si>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</si>
  <si>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</si>
  <si>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</si>
  <si>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</si>
  <si>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</si>
  <si>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</si>
  <si>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</si>
  <si>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</si>
  <si>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</si>
  <si>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</si>
  <si>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</si>
  <si>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</si>
  <si>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</si>
  <si>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</si>
  <si>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</si>
  <si>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</si>
  <si>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</si>
  <si>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</si>
  <si>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</si>
  <si>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</si>
  <si>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</si>
  <si>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</si>
  <si>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</si>
  <si>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</si>
  <si>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</si>
  <si>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</si>
  <si>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</si>
  <si>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</si>
  <si>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</si>
  <si>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</si>
  <si>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</si>
  <si>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</si>
  <si>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</si>
  <si>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</si>
  <si>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</si>
  <si>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</si>
  <si>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</si>
  <si>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</si>
  <si>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</si>
  <si>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</si>
  <si>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</si>
  <si>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</si>
  <si>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</si>
  <si>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</si>
  <si>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</si>
  <si>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</si>
  <si>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</si>
  <si>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</si>
  <si>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</si>
  <si>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</si>
  <si>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</si>
  <si>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</si>
  <si>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</si>
  <si>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</si>
  <si>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</si>
  <si>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</si>
  <si>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</si>
  <si>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</si>
  <si>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</si>
  <si>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</si>
  <si>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</si>
  <si>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</si>
  <si>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</si>
  <si>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</si>
  <si>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</si>
  <si>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</si>
  <si>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</si>
  <si>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</si>
  <si>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</si>
  <si>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</si>
  <si>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</si>
  <si>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</si>
  <si>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</si>
  <si>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</si>
  <si>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</si>
  <si>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</si>
  <si>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</si>
  <si>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</si>
  <si>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</si>
  <si>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</si>
  <si>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</si>
  <si>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</si>
  <si>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</si>
  <si>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</si>
  <si>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</si>
  <si>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</si>
  <si>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</si>
  <si>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</si>
  <si>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</si>
  <si>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</si>
  <si>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</si>
  <si>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</si>
  <si>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</si>
  <si>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</si>
  <si>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</si>
  <si>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</si>
  <si>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</si>
  <si>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</si>
  <si>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</si>
  <si>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</si>
  <si>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</si>
  <si>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</si>
  <si>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</si>
  <si>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</si>
  <si>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</si>
  <si>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</si>
  <si>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</si>
  <si>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</si>
  <si>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</si>
  <si>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</si>
  <si>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</si>
  <si>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</si>
  <si>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</si>
  <si>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</si>
  <si>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</si>
  <si>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</si>
  <si>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</si>
  <si>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</si>
  <si>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</si>
  <si>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</si>
  <si>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</si>
  <si>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</si>
  <si>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</si>
  <si>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</si>
  <si>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</si>
  <si>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</si>
  <si>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</si>
  <si>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</si>
  <si>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</si>
  <si>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</si>
  <si>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</si>
  <si>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</si>
  <si>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</si>
  <si>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</si>
  <si>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</si>
  <si>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</si>
  <si>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</si>
  <si>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</si>
  <si>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</si>
  <si>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</si>
  <si>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</si>
  <si>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</si>
  <si>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</si>
  <si>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</si>
  <si>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</si>
  <si>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</si>
  <si>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</si>
  <si>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</si>
  <si>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</si>
  <si>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</si>
  <si>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</si>
  <si>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</si>
  <si>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</si>
  <si>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</si>
  <si>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</si>
  <si>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</si>
  <si>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</si>
  <si>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</si>
  <si>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</si>
  <si>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</si>
  <si>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</si>
  <si>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</si>
  <si>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</si>
  <si>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</si>
  <si>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</si>
  <si>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</si>
  <si>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</si>
  <si>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</si>
  <si>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</si>
  <si>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</si>
  <si>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</si>
  <si>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</si>
  <si>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</si>
  <si>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</si>
  <si>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</si>
  <si>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</si>
  <si>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</si>
  <si>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</si>
  <si>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</si>
  <si>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</si>
  <si>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</si>
  <si>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</si>
  <si>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</si>
  <si>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</si>
  <si>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</si>
  <si>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</si>
  <si>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</si>
  <si>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</si>
  <si>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</si>
  <si>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</si>
  <si>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</si>
  <si>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</si>
  <si>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</si>
  <si>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</si>
  <si>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</si>
  <si>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</si>
  <si>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</si>
  <si>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</si>
  <si>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</si>
  <si>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</si>
  <si>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</si>
  <si>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</si>
  <si>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</si>
  <si>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</si>
  <si>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</si>
  <si>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</si>
  <si>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</si>
  <si>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</si>
  <si>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</si>
  <si>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</si>
  <si>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</si>
  <si>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</si>
  <si>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</si>
  <si>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</si>
  <si>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</si>
  <si>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</si>
  <si>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</si>
  <si>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</si>
  <si>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</si>
  <si>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</si>
  <si>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</si>
  <si>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</si>
  <si>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</si>
  <si>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</si>
  <si>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</si>
  <si>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</si>
  <si>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</si>
  <si>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</si>
  <si>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</si>
  <si>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</si>
  <si>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</si>
  <si>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</si>
  <si>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</si>
  <si>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</si>
  <si>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</si>
  <si>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</si>
  <si>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</si>
  <si>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</si>
  <si>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</si>
  <si>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</si>
  <si>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</si>
  <si>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</si>
  <si>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</si>
  <si>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</si>
  <si>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</si>
  <si>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</si>
  <si>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</si>
  <si>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</si>
  <si>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</si>
  <si>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</si>
  <si>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</si>
  <si>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</si>
  <si>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</si>
  <si>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</si>
  <si>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</si>
  <si>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</si>
  <si>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</si>
  <si>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</si>
  <si>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</si>
  <si>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</si>
  <si>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</si>
  <si>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</si>
  <si>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</si>
  <si>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</si>
  <si>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</si>
  <si>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</si>
  <si>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</si>
  <si>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</si>
  <si>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</si>
  <si>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</si>
  <si>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</si>
  <si>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</si>
  <si>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</si>
  <si>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</si>
  <si>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</si>
  <si>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</si>
  <si>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</si>
  <si>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</si>
  <si>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</si>
  <si>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</si>
  <si>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</si>
  <si>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</si>
  <si>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</si>
  <si>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</si>
  <si>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</si>
  <si>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</si>
  <si>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</si>
  <si>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</si>
  <si>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</si>
  <si>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</si>
  <si>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</si>
  <si>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</si>
  <si>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</si>
  <si>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</si>
  <si>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</si>
  <si>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</si>
  <si>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</si>
  <si>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</si>
  <si>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</si>
  <si>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</si>
  <si>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</si>
  <si>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</si>
  <si>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</si>
  <si>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</si>
  <si>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</si>
  <si>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</si>
  <si>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</si>
  <si>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</si>
  <si>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</si>
  <si>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</si>
  <si>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</si>
  <si>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</si>
  <si>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</si>
  <si>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</si>
  <si>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</si>
  <si>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</si>
  <si>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</si>
  <si>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</si>
  <si>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</si>
  <si>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</si>
  <si>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</si>
  <si>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</si>
  <si>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</si>
  <si>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</si>
  <si>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</si>
  <si>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</si>
  <si>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</si>
  <si>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</si>
  <si>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</si>
  <si>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</si>
  <si>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</si>
  <si>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</si>
  <si>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</si>
  <si>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</si>
  <si>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</si>
  <si>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</si>
  <si>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</si>
  <si>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</si>
  <si>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</si>
  <si>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</si>
  <si>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</si>
  <si>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</si>
  <si>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</si>
  <si>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</si>
  <si>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</si>
  <si>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</si>
  <si>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</si>
  <si>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</si>
  <si>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</si>
  <si>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</si>
  <si>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</si>
  <si>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</si>
  <si>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</si>
  <si>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</si>
  <si>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</si>
  <si>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</si>
  <si>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</si>
  <si>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</si>
  <si>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</si>
  <si>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</si>
  <si>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</si>
  <si>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</si>
  <si>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</si>
  <si>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</si>
  <si>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</si>
  <si>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</si>
  <si>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</si>
  <si>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</si>
  <si>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</si>
  <si>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</si>
  <si>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</si>
  <si>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</si>
  <si>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</si>
  <si>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</si>
  <si>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</si>
  <si>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</si>
  <si>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</si>
  <si>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</si>
  <si>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</si>
  <si>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</si>
  <si>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</si>
  <si>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</si>
  <si>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</si>
  <si>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</si>
  <si>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</si>
  <si>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</si>
  <si>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</si>
  <si>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</si>
  <si>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</si>
  <si>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</si>
  <si>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</si>
  <si>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</si>
  <si>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</si>
  <si>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</si>
  <si>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</si>
  <si>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</si>
  <si>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</si>
  <si>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</si>
  <si>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</si>
  <si>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</si>
  <si>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</si>
  <si>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</si>
  <si>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</si>
  <si>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</si>
  <si>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</si>
  <si>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</si>
  <si>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</si>
  <si>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</si>
  <si>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</si>
  <si>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</si>
  <si>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</si>
  <si>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</si>
  <si>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</si>
  <si>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</si>
  <si>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</si>
  <si>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</si>
  <si>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</si>
  <si>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</si>
  <si>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</si>
  <si>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</si>
  <si>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</si>
  <si>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</si>
  <si>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</si>
  <si>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</si>
  <si>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</si>
  <si>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</si>
  <si>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</si>
  <si>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</si>
  <si>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</si>
  <si>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</si>
  <si>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</si>
  <si>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</si>
  <si>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</si>
  <si>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</si>
  <si>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</si>
  <si>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</si>
  <si>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</si>
  <si>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</si>
  <si>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</si>
  <si>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</si>
  <si>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</si>
  <si>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</si>
  <si>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</si>
  <si>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</si>
  <si>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</si>
  <si>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</si>
  <si>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</si>
  <si>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</si>
  <si>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</si>
  <si>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</si>
  <si>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</si>
  <si>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</si>
  <si>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</si>
  <si>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</si>
  <si>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</si>
  <si>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</si>
  <si>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</si>
  <si>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</si>
  <si>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</si>
  <si>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</si>
  <si>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</si>
  <si>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</si>
  <si>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</si>
  <si>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</si>
  <si>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</si>
  <si>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</si>
  <si>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</si>
  <si>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</si>
  <si>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</si>
  <si>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</si>
  <si>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</si>
  <si>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</si>
  <si>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</si>
  <si>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</si>
  <si>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</si>
  <si>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</si>
  <si>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</si>
  <si>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</si>
  <si>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</si>
  <si>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</si>
  <si>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</si>
  <si>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</si>
  <si>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</si>
  <si>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</si>
  <si>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</si>
  <si>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</si>
  <si>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</si>
  <si>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</si>
  <si>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</si>
  <si>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</si>
  <si>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</si>
  <si>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</si>
  <si>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</si>
  <si>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</si>
  <si>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</si>
  <si>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</si>
  <si>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</si>
  <si>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</si>
  <si>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</si>
  <si>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</si>
  <si>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</si>
  <si>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</si>
  <si>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</si>
  <si>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</si>
  <si>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</si>
  <si>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</si>
  <si>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</si>
  <si>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</si>
  <si>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</si>
  <si>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</si>
  <si>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</si>
  <si>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</si>
  <si>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</si>
  <si>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</si>
  <si>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</si>
  <si>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</si>
  <si>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</si>
  <si>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</si>
  <si>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</si>
  <si>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</si>
  <si>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</si>
  <si>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</si>
  <si>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</si>
  <si>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</si>
  <si>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</si>
  <si>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</si>
  <si>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</si>
  <si>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</si>
  <si>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</si>
  <si>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</si>
  <si>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</si>
  <si>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</si>
  <si>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</si>
  <si>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</si>
  <si>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</si>
  <si>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</si>
  <si>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</si>
  <si>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</si>
  <si>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</si>
  <si>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</si>
  <si>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</si>
  <si>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</si>
  <si>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</si>
  <si>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</si>
  <si>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</si>
  <si>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</si>
  <si>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</si>
  <si>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</si>
  <si>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</si>
  <si>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</si>
  <si>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</si>
  <si>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</si>
  <si>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</si>
  <si>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</si>
  <si>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</si>
  <si>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</si>
  <si>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</si>
  <si>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</si>
  <si>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</si>
  <si>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</si>
  <si>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</si>
  <si>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</si>
  <si>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</si>
  <si>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</si>
  <si>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</si>
  <si>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</si>
  <si>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</si>
  <si>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</si>
  <si>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</si>
  <si>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</si>
  <si>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</si>
  <si>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</si>
  <si>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</si>
  <si>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</si>
  <si>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</si>
  <si>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</si>
  <si>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</si>
  <si>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</si>
  <si>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</si>
  <si>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</si>
  <si>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</si>
  <si>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</si>
  <si>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</si>
  <si>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</si>
  <si>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</si>
  <si>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</si>
  <si>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</si>
  <si>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</si>
  <si>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</si>
  <si>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</si>
  <si>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</si>
  <si>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</si>
  <si>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</si>
  <si>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</si>
  <si>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</si>
  <si>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</si>
  <si>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</si>
  <si>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</si>
  <si>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</si>
  <si>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</si>
  <si>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</si>
  <si>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</si>
  <si>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</si>
  <si>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</si>
  <si>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</si>
  <si>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</si>
  <si>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</si>
  <si>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</si>
  <si>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</si>
  <si>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</si>
  <si>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</si>
  <si>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</si>
  <si>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</si>
  <si>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</si>
  <si>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</si>
  <si>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</si>
  <si>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</si>
  <si>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</si>
  <si>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</si>
  <si>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</si>
  <si>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</si>
  <si>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</si>
  <si>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</si>
  <si>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</si>
  <si>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</si>
  <si>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</si>
  <si>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</si>
  <si>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</si>
  <si>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</si>
  <si>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</si>
  <si>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</si>
  <si>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</si>
  <si>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</si>
  <si>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</si>
  <si>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</si>
  <si>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</si>
  <si>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</si>
  <si>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</si>
  <si>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</si>
  <si>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</si>
  <si>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</si>
  <si>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</si>
  <si>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</si>
  <si>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</si>
  <si>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</si>
  <si>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</si>
  <si>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</si>
  <si>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</si>
  <si>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</si>
  <si>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</si>
  <si>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</si>
  <si>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</si>
  <si>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</si>
  <si>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</si>
  <si>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</si>
  <si>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</si>
  <si>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</si>
  <si>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</si>
  <si>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</si>
  <si>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</si>
  <si>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</si>
  <si>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</si>
  <si>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</si>
  <si>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</si>
  <si>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</si>
  <si>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</si>
  <si>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</si>
  <si>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</si>
  <si>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</si>
  <si>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</si>
  <si>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</si>
  <si>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</si>
  <si>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</si>
  <si>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</si>
  <si>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</si>
  <si>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</si>
  <si>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</si>
  <si>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</si>
  <si>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</si>
  <si>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</si>
  <si>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</si>
  <si>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</si>
  <si>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</si>
  <si>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</si>
  <si>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</si>
  <si>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</si>
  <si>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</si>
  <si>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</si>
  <si>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</si>
  <si>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</si>
  <si>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</si>
  <si>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</si>
  <si>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</si>
  <si>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</si>
  <si>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</si>
  <si>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</si>
  <si>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</si>
  <si>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</si>
  <si>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</si>
  <si>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</si>
  <si>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</si>
  <si>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</si>
  <si>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</si>
  <si>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</si>
  <si>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</si>
  <si>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</si>
  <si>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</si>
  <si>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</si>
  <si>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</si>
  <si>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</si>
  <si>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</si>
  <si>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</si>
  <si>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</si>
  <si>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</si>
  <si>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</si>
  <si>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</si>
  <si>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</si>
  <si>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</si>
  <si>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</si>
  <si>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</si>
  <si>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</si>
  <si>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</si>
  <si>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</si>
  <si>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</si>
  <si>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</si>
  <si>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</si>
  <si>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</si>
  <si>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</si>
  <si>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</si>
  <si>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</si>
  <si>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</si>
  <si>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</si>
  <si>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</si>
  <si>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</si>
  <si>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</si>
  <si>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</si>
  <si>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</si>
  <si>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</si>
  <si>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</si>
  <si>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</si>
  <si>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</si>
  <si>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</si>
  <si>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</si>
  <si>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</si>
  <si>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</si>
  <si>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</si>
  <si>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</si>
  <si>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</si>
  <si>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</si>
  <si>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</si>
  <si>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</si>
  <si>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</si>
  <si>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</si>
  <si>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</si>
  <si>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</si>
  <si>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</si>
  <si>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</si>
  <si>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</si>
  <si>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</si>
  <si>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</si>
  <si>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</si>
  <si>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</si>
  <si>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</si>
  <si>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</si>
  <si>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</si>
  <si>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</si>
  <si>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</si>
  <si>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</si>
  <si>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</si>
  <si>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</si>
  <si>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</si>
  <si>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</si>
  <si>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</si>
  <si>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</si>
  <si>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</si>
  <si>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</si>
  <si>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</si>
  <si>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</si>
  <si>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</si>
  <si>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</si>
  <si>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</si>
  <si>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</si>
  <si>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</si>
  <si>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</si>
  <si>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</si>
  <si>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</si>
  <si>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</si>
  <si>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</si>
  <si>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</si>
  <si>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</si>
  <si>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</si>
  <si>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</si>
  <si>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</si>
  <si>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</si>
  <si>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</si>
  <si>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</si>
  <si>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</si>
  <si>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</si>
  <si>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</si>
  <si>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</si>
  <si>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</si>
  <si>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</si>
  <si>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</si>
  <si>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</si>
  <si>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</si>
  <si>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</si>
  <si>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</si>
  <si>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</si>
  <si>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</si>
  <si>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</si>
  <si>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</si>
  <si>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</si>
  <si>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</si>
  <si>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</si>
  <si>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</si>
  <si>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</si>
  <si>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</si>
  <si>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</si>
  <si>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</si>
  <si>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</si>
  <si>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</si>
  <si>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</si>
  <si>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</si>
  <si>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</si>
  <si>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</si>
  <si>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</si>
  <si>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</si>
  <si>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</si>
  <si>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</si>
  <si>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</si>
  <si>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</si>
  <si>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</si>
  <si>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</si>
  <si>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</si>
  <si>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</si>
  <si>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</si>
  <si>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</si>
  <si>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</si>
  <si>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</si>
  <si>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</si>
  <si>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</si>
  <si>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</si>
  <si>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</si>
  <si>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</si>
  <si>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</si>
  <si>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</si>
  <si>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</si>
  <si>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</si>
  <si>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</si>
  <si>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</si>
  <si>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</si>
  <si>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</si>
  <si>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</si>
  <si>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</si>
  <si>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</si>
  <si>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</si>
  <si>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</si>
  <si>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</si>
  <si>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</si>
  <si>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</si>
  <si>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</si>
  <si>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</si>
  <si>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</si>
  <si>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</si>
  <si>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</si>
  <si>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</si>
  <si>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</si>
  <si>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</si>
  <si>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</si>
  <si>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</si>
  <si>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</si>
  <si>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</si>
  <si>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</si>
  <si>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</si>
  <si>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</si>
  <si>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</si>
  <si>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</si>
  <si>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</si>
  <si>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</si>
  <si>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</si>
  <si>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</si>
  <si>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</si>
  <si>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</si>
  <si>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</si>
  <si>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</si>
  <si>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</si>
  <si>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</si>
  <si>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</si>
  <si>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</si>
  <si>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</si>
  <si>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</si>
  <si>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</si>
  <si>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</si>
  <si>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</si>
  <si>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</si>
  <si>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</si>
  <si>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</si>
  <si>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</si>
  <si>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</si>
  <si>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</si>
  <si>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</si>
  <si>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</si>
  <si>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</si>
  <si>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</si>
  <si>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</si>
  <si>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</si>
  <si>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</si>
  <si>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</si>
  <si>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</si>
  <si>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</si>
  <si>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</si>
  <si>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</si>
  <si>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</si>
  <si>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</si>
  <si>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</si>
  <si>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</si>
  <si>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</si>
  <si>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</si>
  <si>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</si>
  <si>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</si>
  <si>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</si>
  <si>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</si>
  <si>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</si>
  <si>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</si>
  <si>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</si>
  <si>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</si>
  <si>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</si>
  <si>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</si>
  <si>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</si>
  <si>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</si>
  <si>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</si>
  <si>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</si>
  <si>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</si>
  <si>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</si>
  <si>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</si>
  <si>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</si>
  <si>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</si>
  <si>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</si>
  <si>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</si>
  <si>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</si>
  <si>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</si>
  <si>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</si>
  <si>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</si>
  <si>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</si>
  <si>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</si>
  <si>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</si>
  <si>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</si>
  <si>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</si>
  <si>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</si>
  <si>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</si>
  <si>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</si>
  <si>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</si>
  <si>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</si>
  <si>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</si>
  <si>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</si>
  <si>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</si>
  <si>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</si>
  <si>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</si>
  <si>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</si>
  <si>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</si>
  <si>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</si>
  <si>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</si>
  <si>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</si>
  <si>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</si>
  <si>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</si>
  <si>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</si>
  <si>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</si>
  <si>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</si>
  <si>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</si>
  <si>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</si>
  <si>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</si>
  <si>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</si>
  <si>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</si>
  <si>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</si>
  <si>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</si>
  <si>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</si>
  <si>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</si>
  <si>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</si>
  <si>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</si>
  <si>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</si>
  <si>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</si>
  <si>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</si>
  <si>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</si>
  <si>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</si>
  <si>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</si>
  <si>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</si>
  <si>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</si>
  <si>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</si>
  <si>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</si>
  <si>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</si>
  <si>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</si>
  <si>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</si>
  <si>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</si>
  <si>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</si>
  <si>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</si>
  <si>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</si>
  <si>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</si>
  <si>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</si>
  <si>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</si>
  <si>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</si>
  <si>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</si>
  <si>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</si>
  <si>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</si>
  <si>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</si>
  <si>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</si>
  <si>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</si>
  <si>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</si>
  <si>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</si>
  <si>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</si>
  <si>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</si>
  <si>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</si>
  <si>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</si>
  <si>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</si>
  <si>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</si>
  <si>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</si>
  <si>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</si>
  <si>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</si>
  <si>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</si>
  <si>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</si>
  <si>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</si>
  <si>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</si>
  <si>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</si>
  <si>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</si>
  <si>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</si>
  <si>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</si>
  <si>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</si>
  <si>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</si>
  <si>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</si>
  <si>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</si>
  <si>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</si>
  <si>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</si>
  <si>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</si>
  <si>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</si>
  <si>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</si>
  <si>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</si>
  <si>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</si>
  <si>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</si>
  <si>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</si>
  <si>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</si>
  <si>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</si>
  <si>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</si>
  <si>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</si>
  <si>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</si>
  <si>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</si>
  <si>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</si>
  <si>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</si>
  <si>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</si>
  <si>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</si>
  <si>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</si>
  <si>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</si>
  <si>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</si>
  <si>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</si>
  <si>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</si>
  <si>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</si>
  <si>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</si>
  <si>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</si>
  <si>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</si>
  <si>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</si>
  <si>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</si>
  <si>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</si>
  <si>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</si>
  <si>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</si>
  <si>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</si>
  <si>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</si>
  <si>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</si>
  <si>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</si>
  <si>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</si>
  <si>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</si>
  <si>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</si>
  <si>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</si>
  <si>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</si>
  <si>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</si>
  <si>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</si>
  <si>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</si>
  <si>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</si>
  <si>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</si>
  <si>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</si>
  <si>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</si>
  <si>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</si>
  <si>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</si>
  <si>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</si>
  <si>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</si>
  <si>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</si>
  <si>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</si>
  <si>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</si>
  <si>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</si>
  <si>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</si>
  <si>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</si>
  <si>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</si>
  <si>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</si>
  <si>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</si>
  <si>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</si>
  <si>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</si>
  <si>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</si>
  <si>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</si>
  <si>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</si>
  <si>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</si>
  <si>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</si>
  <si>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</si>
  <si>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</si>
  <si>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</si>
  <si>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</si>
  <si>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</si>
  <si>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</si>
  <si>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</si>
  <si>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</si>
  <si>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</si>
  <si>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</si>
  <si>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</si>
  <si>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</si>
  <si>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</si>
  <si>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</si>
  <si>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</si>
  <si>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</si>
  <si>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</si>
  <si>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</si>
  <si>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</si>
  <si>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</si>
  <si>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</si>
  <si>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</si>
  <si>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</si>
  <si>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</si>
  <si>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</si>
  <si>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</si>
  <si>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</si>
  <si>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</si>
  <si>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</si>
  <si>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</si>
  <si>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</si>
  <si>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</si>
  <si>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</si>
  <si>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</si>
  <si>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</si>
  <si>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</si>
  <si>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</si>
  <si>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</si>
  <si>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</si>
  <si>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</si>
  <si>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</si>
  <si>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</si>
  <si>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</si>
  <si>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</si>
  <si>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</si>
  <si>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</si>
  <si>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</si>
  <si>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</si>
  <si>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</si>
  <si>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</si>
  <si>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</si>
  <si>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</si>
  <si>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</si>
  <si>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</si>
  <si>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</si>
  <si>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</si>
  <si>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</si>
  <si>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</si>
  <si>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</si>
  <si>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</si>
  <si>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</si>
  <si>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</si>
  <si>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</si>
  <si>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</si>
  <si>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</si>
  <si>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</si>
  <si>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</si>
  <si>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</si>
  <si>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</si>
  <si>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</si>
  <si>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</si>
  <si>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</si>
  <si>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</si>
  <si>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</si>
  <si>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</si>
  <si>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</si>
  <si>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</si>
  <si>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</si>
  <si>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</si>
  <si>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</si>
  <si>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</si>
  <si>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</si>
  <si>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</si>
  <si>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</si>
  <si>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</si>
  <si>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</si>
  <si>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</si>
  <si>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</si>
  <si>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</si>
  <si>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</si>
  <si>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</si>
  <si>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</si>
  <si>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</si>
  <si>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</si>
  <si>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</si>
  <si>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</si>
  <si>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</si>
  <si>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</si>
  <si>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</si>
  <si>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</si>
  <si>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</si>
  <si>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</si>
  <si>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</si>
  <si>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</si>
  <si>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</si>
  <si>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</si>
  <si>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</si>
  <si>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</si>
  <si>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</si>
  <si>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</si>
  <si>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</si>
  <si>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</si>
  <si>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</si>
  <si>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</si>
  <si>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</si>
  <si>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</si>
  <si>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</si>
  <si>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</si>
  <si>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</si>
  <si>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</si>
  <si>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</si>
  <si>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</si>
  <si>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</si>
  <si>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</si>
  <si>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</si>
  <si>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</si>
  <si>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</si>
  <si>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</si>
  <si>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</si>
  <si>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</si>
  <si>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</si>
  <si>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</si>
  <si>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</si>
  <si>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</si>
  <si>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</si>
  <si>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</si>
  <si>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</si>
  <si>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</si>
  <si>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</si>
  <si>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</si>
  <si>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</si>
  <si>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</si>
  <si>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</si>
  <si>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</si>
  <si>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</si>
  <si>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</si>
  <si>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</si>
  <si>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</si>
  <si>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</si>
  <si>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</si>
  <si>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</si>
  <si>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</si>
  <si>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</si>
  <si>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</si>
  <si>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</si>
  <si>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</si>
  <si>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</si>
  <si>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</si>
  <si>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</si>
  <si>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</si>
  <si>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</si>
  <si>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</si>
  <si>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</si>
  <si>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</si>
  <si>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</si>
  <si>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</si>
  <si>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</si>
  <si>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</si>
  <si>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</si>
  <si>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</si>
  <si>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</si>
  <si>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</si>
  <si>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</si>
  <si>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</si>
  <si>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</si>
  <si>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</si>
  <si>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</si>
  <si>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</si>
  <si>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</si>
  <si>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</si>
  <si>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</si>
  <si>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</si>
  <si>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</si>
  <si>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</si>
  <si>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</si>
  <si>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</si>
  <si>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</si>
  <si>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</si>
  <si>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</si>
  <si>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</si>
  <si>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</si>
  <si>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</si>
  <si>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</si>
  <si>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</si>
  <si>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</si>
  <si>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</si>
  <si>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</si>
  <si>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</si>
  <si>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</si>
  <si>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</si>
  <si>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</si>
  <si>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</si>
  <si>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</si>
  <si>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</si>
  <si>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</si>
  <si>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</si>
  <si>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</si>
  <si>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</si>
  <si>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</si>
  <si>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</si>
  <si>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</si>
  <si>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</si>
  <si>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</si>
  <si>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</si>
  <si>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</si>
  <si>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</si>
  <si>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</si>
  <si>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</si>
  <si>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</si>
  <si>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</si>
  <si>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</si>
  <si>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</si>
  <si>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</si>
  <si>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</si>
  <si>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</si>
  <si>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</si>
  <si>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</si>
  <si>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</si>
  <si>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</si>
  <si>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</si>
  <si>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</si>
  <si>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</si>
  <si>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</si>
  <si>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</si>
  <si>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</si>
  <si>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</si>
  <si>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</si>
  <si>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</si>
  <si>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</si>
  <si>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</si>
  <si>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</si>
  <si>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</si>
  <si>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</si>
  <si>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</si>
  <si>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</si>
  <si>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</si>
  <si>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</si>
  <si>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</si>
  <si>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</si>
  <si>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</si>
  <si>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</si>
  <si>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</si>
  <si>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</si>
  <si>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</si>
  <si>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</si>
  <si>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</si>
  <si>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</si>
  <si>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</si>
  <si>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</si>
  <si>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</si>
  <si>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</si>
  <si>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</si>
  <si>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</si>
  <si>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</si>
  <si>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</si>
  <si>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</si>
  <si>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</si>
  <si>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</si>
  <si>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</si>
  <si>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</si>
  <si>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</si>
  <si>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</si>
  <si>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</si>
  <si>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</si>
  <si>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</si>
  <si>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</si>
  <si>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</si>
  <si>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</si>
  <si>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</si>
  <si>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</si>
  <si>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</si>
  <si>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</si>
  <si>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</si>
  <si>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</si>
  <si>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</si>
  <si>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</si>
  <si>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</si>
  <si>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</si>
  <si>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</si>
  <si>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</si>
  <si>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</si>
  <si>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</si>
  <si>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</si>
  <si>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</si>
  <si>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</si>
  <si>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</si>
  <si>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</si>
  <si>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</si>
  <si>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</si>
  <si>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</si>
  <si>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</si>
  <si>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</si>
  <si>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</si>
  <si>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</si>
  <si>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</si>
  <si>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</si>
  <si>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</si>
  <si>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</si>
  <si>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</si>
  <si>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</si>
  <si>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</si>
  <si>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</si>
  <si>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</si>
  <si>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</si>
  <si>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</si>
  <si>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</si>
  <si>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</si>
  <si>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</si>
  <si>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</si>
  <si>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</si>
  <si>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</si>
  <si>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</si>
  <si>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</si>
  <si>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</si>
  <si>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</si>
  <si>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</si>
  <si>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</si>
  <si>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</si>
  <si>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</si>
  <si>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</si>
  <si>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</si>
  <si>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</si>
  <si>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</si>
  <si>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</si>
  <si>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</si>
  <si>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</si>
  <si>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</si>
  <si>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</si>
  <si>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</si>
  <si>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</si>
  <si>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</si>
  <si>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</si>
  <si>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</si>
  <si>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</si>
  <si>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</si>
  <si>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</si>
  <si>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</si>
  <si>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</si>
  <si>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</si>
  <si>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</si>
  <si>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</si>
  <si>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</si>
  <si>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</si>
  <si>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</si>
  <si>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</si>
  <si>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</si>
  <si>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</si>
  <si>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</si>
  <si>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</si>
  <si>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</si>
  <si>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</si>
  <si>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</si>
  <si>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</si>
  <si>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</si>
  <si>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</si>
  <si>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</si>
  <si>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</si>
  <si>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</si>
  <si>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</si>
  <si>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</si>
  <si>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</si>
  <si>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</si>
  <si>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</si>
  <si>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</si>
  <si>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</si>
  <si>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</si>
  <si>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</si>
  <si>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</si>
  <si>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</si>
  <si>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</si>
  <si>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</si>
  <si>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</si>
  <si>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</si>
  <si>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</si>
  <si>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</si>
  <si>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</si>
  <si>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</si>
  <si>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</si>
  <si>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</si>
  <si>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</si>
  <si>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</si>
  <si>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</si>
  <si>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</si>
  <si>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</si>
  <si>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</si>
  <si>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</si>
  <si>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</si>
  <si>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</si>
  <si>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</si>
  <si>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</si>
  <si>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</si>
  <si>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</si>
  <si>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</si>
  <si>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</si>
  <si>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</si>
  <si>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</si>
  <si>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</si>
  <si>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</si>
  <si>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</si>
  <si>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</si>
  <si>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</si>
  <si>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</si>
  <si>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</si>
  <si>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</si>
  <si>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</si>
  <si>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</si>
  <si>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</si>
  <si>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</si>
  <si>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</si>
  <si>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</si>
  <si>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</si>
  <si>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</si>
  <si>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</si>
  <si>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</si>
  <si>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</si>
  <si>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</si>
  <si>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</si>
  <si>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</si>
  <si>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</si>
  <si>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</si>
  <si>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</si>
  <si>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</si>
  <si>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</si>
  <si>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</si>
  <si>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</si>
  <si>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</si>
  <si>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</si>
  <si>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</si>
  <si>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</si>
  <si>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</si>
  <si>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</si>
  <si>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</si>
  <si>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</si>
  <si>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</si>
  <si>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</si>
  <si>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</si>
  <si>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</si>
  <si>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</si>
  <si>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</si>
  <si>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</si>
  <si>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</si>
  <si>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</si>
  <si>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</si>
  <si>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</si>
  <si>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</si>
  <si>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</si>
  <si>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</si>
  <si>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</si>
  <si>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</si>
  <si>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</si>
  <si>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</si>
  <si>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</si>
  <si>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</si>
  <si>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</si>
  <si>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</si>
  <si>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</si>
  <si>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</si>
  <si>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</si>
  <si>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</si>
  <si>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</si>
  <si>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</si>
  <si>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</si>
  <si>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</si>
  <si>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</si>
  <si>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</si>
  <si>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</si>
  <si>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</si>
  <si>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</si>
  <si>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</si>
  <si>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</si>
  <si>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</si>
  <si>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</si>
  <si>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</si>
  <si>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</si>
  <si>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</si>
  <si>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</si>
  <si>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</si>
  <si>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</si>
  <si>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</si>
  <si>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</si>
  <si>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</si>
  <si>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</si>
  <si>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</si>
  <si>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</si>
  <si>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</si>
  <si>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</si>
  <si>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</si>
  <si>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</si>
  <si>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</si>
  <si>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</si>
  <si>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</si>
  <si>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</si>
  <si>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</si>
  <si>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</si>
  <si>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</si>
  <si>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</si>
  <si>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</si>
  <si>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</si>
  <si>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</si>
  <si>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</si>
  <si>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</si>
  <si>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</si>
  <si>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</si>
  <si>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</si>
  <si>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</si>
  <si>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</si>
  <si>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</si>
  <si>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</si>
  <si>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</si>
  <si>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</si>
  <si>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</si>
  <si>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</si>
  <si>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</si>
  <si>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</si>
  <si>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</si>
  <si>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</si>
  <si>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</si>
  <si>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</si>
  <si>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</si>
  <si>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</si>
  <si>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</si>
  <si>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</si>
  <si>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</si>
  <si>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</si>
  <si>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</si>
  <si>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</si>
  <si>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</si>
  <si>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</si>
  <si>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</si>
  <si>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</si>
  <si>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</si>
  <si>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</si>
  <si>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</si>
  <si>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</si>
  <si>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</si>
  <si>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</si>
  <si>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</si>
  <si>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</si>
  <si>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</si>
  <si>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</si>
  <si>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</si>
  <si>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</si>
  <si>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</si>
  <si>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</si>
  <si>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</si>
  <si>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</si>
  <si>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</si>
  <si>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</si>
  <si>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</si>
  <si>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</si>
  <si>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</si>
  <si>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</si>
  <si>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</si>
  <si>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</si>
  <si>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</si>
  <si>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</si>
  <si>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</si>
  <si>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</si>
  <si>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</si>
  <si>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</si>
  <si>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</si>
  <si>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</si>
  <si>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</si>
  <si>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</si>
  <si>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</si>
  <si>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</si>
  <si>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</si>
  <si>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</si>
  <si>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</si>
  <si>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</si>
  <si>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</si>
  <si>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</si>
  <si>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</si>
  <si>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</si>
  <si>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</si>
  <si>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</si>
  <si>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</si>
  <si>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</si>
  <si>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</si>
  <si>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</si>
  <si>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</si>
  <si>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</si>
  <si>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</si>
  <si>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</si>
  <si>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</si>
  <si>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</si>
  <si>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</si>
  <si>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</si>
  <si>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</si>
  <si>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</si>
  <si>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</si>
  <si>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</si>
  <si>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</si>
  <si>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</si>
  <si>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</si>
  <si>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</si>
  <si>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</si>
  <si>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</si>
  <si>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</si>
  <si>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</si>
  <si>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</si>
  <si>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</si>
  <si>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</si>
  <si>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</si>
  <si>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</si>
  <si>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</si>
  <si>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</si>
  <si>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</si>
  <si>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</si>
  <si>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</si>
  <si>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</si>
  <si>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</si>
  <si>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</si>
  <si>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</si>
  <si>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</si>
  <si>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</si>
  <si>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</si>
  <si>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</si>
  <si>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</si>
  <si>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</si>
  <si>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</si>
  <si>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</si>
  <si>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</si>
  <si>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</si>
  <si>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</si>
  <si>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</si>
  <si>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</si>
  <si>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</si>
  <si>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</si>
  <si>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</si>
  <si>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</si>
  <si>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</si>
  <si>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</si>
  <si>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</si>
  <si>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</si>
  <si>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</si>
  <si>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</si>
  <si>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</si>
  <si>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</si>
  <si>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</si>
  <si>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</si>
  <si>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</si>
  <si>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</si>
  <si>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</si>
  <si>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</si>
  <si>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</si>
  <si>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</si>
  <si>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</si>
  <si>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</si>
  <si>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</si>
  <si>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</si>
  <si>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</si>
  <si>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</si>
  <si>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</si>
  <si>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</si>
  <si>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</si>
  <si>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</si>
  <si>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</si>
  <si>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</si>
  <si>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</si>
  <si>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</si>
  <si>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</si>
  <si>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</si>
  <si>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</si>
  <si>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</si>
  <si>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</si>
  <si>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</si>
  <si>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</si>
  <si>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</si>
  <si>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</si>
  <si>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</si>
  <si>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</si>
  <si>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</si>
  <si>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</si>
  <si>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</si>
  <si>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</si>
  <si>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</si>
  <si>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</si>
  <si>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</si>
  <si>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</si>
  <si>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</si>
  <si>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</si>
  <si>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</si>
  <si>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</si>
  <si>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</si>
  <si>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</si>
  <si>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</si>
  <si>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</si>
  <si>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</si>
  <si>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</si>
  <si>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</si>
  <si>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</si>
  <si>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</si>
  <si>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</si>
  <si>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</si>
  <si>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</si>
  <si>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</si>
  <si>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</si>
  <si>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</si>
  <si>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</si>
  <si>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</si>
  <si>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</si>
  <si>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</si>
  <si>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</si>
  <si>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</si>
  <si>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</si>
  <si>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</si>
  <si>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</si>
  <si>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</si>
  <si>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</si>
  <si>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</si>
  <si>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</si>
  <si>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</si>
  <si>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</si>
  <si>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</si>
  <si>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</si>
  <si>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</si>
  <si>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</si>
  <si>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</si>
  <si>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</si>
  <si>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</si>
  <si>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</si>
  <si>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</si>
  <si>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</si>
  <si>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</si>
  <si>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</si>
  <si>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</si>
  <si>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</si>
  <si>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</si>
  <si>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</si>
  <si>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</si>
  <si>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</si>
  <si>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</si>
  <si>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</si>
  <si>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</si>
  <si>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</si>
  <si>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</si>
  <si>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</si>
  <si>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</si>
  <si>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</si>
  <si>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</si>
  <si>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</si>
  <si>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</si>
  <si>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</si>
  <si>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</si>
  <si>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</si>
  <si>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</si>
  <si>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</si>
  <si>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</si>
  <si>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</si>
  <si>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</si>
  <si>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</si>
  <si>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</si>
  <si>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</si>
  <si>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</si>
  <si>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</si>
  <si>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</si>
  <si>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</si>
  <si>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</si>
  <si>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</si>
  <si>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</si>
  <si>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</si>
  <si>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</si>
  <si>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</si>
  <si>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</si>
  <si>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</si>
  <si>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</si>
  <si>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</si>
  <si>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</si>
  <si>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</si>
  <si>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</si>
  <si>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</si>
  <si>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</si>
  <si>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</si>
  <si>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</si>
  <si>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</si>
  <si>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</si>
  <si>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</si>
  <si>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</si>
  <si>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</si>
  <si>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</si>
  <si>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</si>
  <si>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</si>
  <si>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</si>
  <si>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</si>
  <si>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</si>
  <si>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</si>
  <si>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</si>
  <si>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</si>
  <si>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</si>
  <si>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</si>
  <si>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</si>
  <si>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</si>
  <si>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</si>
  <si>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</si>
  <si>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</si>
  <si>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</si>
  <si>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</si>
  <si>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</si>
  <si>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</si>
  <si>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</si>
  <si>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</si>
  <si>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</si>
  <si>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</si>
  <si>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</si>
  <si>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</si>
  <si>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</si>
  <si>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</si>
  <si>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</si>
  <si>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</si>
  <si>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</si>
  <si>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</si>
  <si>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</si>
  <si>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</si>
  <si>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</si>
  <si>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</si>
  <si>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</si>
  <si>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</si>
  <si>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</si>
  <si>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</si>
  <si>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</si>
  <si>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</si>
  <si>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</si>
  <si>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</si>
  <si>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</si>
  <si>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</si>
  <si>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</si>
  <si>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</si>
  <si>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</si>
  <si>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</si>
  <si>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</si>
  <si>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</si>
  <si>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</si>
  <si>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</si>
  <si>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</si>
  <si>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</si>
  <si>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</si>
  <si>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</si>
  <si>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</si>
  <si>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</si>
  <si>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</si>
  <si>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</si>
  <si>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</si>
  <si>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</si>
  <si>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</si>
  <si>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</si>
  <si>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</si>
  <si>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</si>
  <si>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</si>
  <si>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</si>
  <si>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</si>
  <si>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</si>
  <si>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</si>
  <si>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</si>
  <si>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</si>
  <si>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</si>
  <si>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</si>
  <si>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</si>
  <si>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</si>
  <si>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</si>
  <si>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</si>
  <si>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</si>
  <si>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</si>
  <si>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</si>
  <si>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</si>
  <si>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</si>
  <si>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</si>
  <si>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</si>
  <si>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</si>
  <si>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</si>
  <si>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</si>
  <si>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</si>
  <si>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</si>
  <si>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</si>
  <si>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</si>
  <si>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</si>
  <si>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</si>
  <si>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</si>
  <si>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</si>
  <si>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</si>
  <si>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</si>
  <si>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</si>
  <si>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</si>
  <si>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</si>
  <si>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</si>
  <si>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</si>
  <si>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</si>
  <si>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</si>
  <si>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</si>
  <si>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</si>
  <si>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</si>
  <si>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</si>
  <si>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</si>
  <si>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</si>
  <si>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</si>
  <si>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</si>
  <si>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</si>
  <si>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</si>
  <si>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</si>
  <si>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</si>
  <si>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</si>
  <si>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</si>
  <si>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</si>
  <si>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</si>
  <si>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</si>
  <si>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</si>
  <si>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</si>
  <si>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</si>
  <si>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</si>
  <si>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</si>
  <si>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</si>
  <si>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</si>
  <si>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</si>
  <si>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</si>
  <si>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</si>
  <si>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</si>
  <si>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</si>
  <si>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</si>
  <si>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</si>
  <si>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</si>
  <si>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</si>
  <si>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</si>
  <si>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</si>
  <si>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</si>
  <si>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</si>
  <si>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</si>
  <si>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</si>
  <si>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</si>
  <si>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</si>
  <si>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</si>
  <si>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</si>
  <si>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</si>
  <si>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</si>
  <si>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</si>
  <si>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</si>
  <si>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</si>
  <si>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</si>
  <si>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</si>
  <si>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</si>
  <si>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</si>
  <si>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</si>
  <si>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</si>
  <si>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</si>
  <si>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</si>
  <si>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</si>
  <si>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</si>
  <si>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</si>
  <si>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</si>
  <si>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</si>
  <si>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</si>
  <si>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</si>
  <si>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</si>
  <si>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</si>
  <si>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</si>
  <si>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</si>
  <si>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</si>
  <si>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</si>
  <si>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</si>
  <si>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</si>
  <si>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</si>
  <si>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</si>
  <si>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</si>
  <si>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</si>
  <si>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</si>
  <si>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</si>
  <si>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</si>
  <si>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</si>
  <si>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</si>
  <si>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</si>
  <si>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</si>
  <si>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</si>
  <si>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</si>
  <si>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</si>
  <si>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</si>
  <si>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</si>
  <si>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</si>
  <si>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</si>
  <si>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</si>
  <si>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</si>
  <si>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</si>
  <si>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</si>
  <si>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</si>
  <si>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</si>
  <si>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</si>
  <si>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</si>
  <si>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</si>
  <si>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</si>
  <si>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</si>
  <si>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</si>
  <si>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</si>
  <si>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</si>
  <si>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</si>
  <si>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</si>
  <si>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</si>
  <si>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</si>
  <si>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</si>
  <si>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</si>
  <si>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</si>
  <si>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</si>
  <si>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</si>
  <si>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</si>
  <si>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</si>
  <si>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</si>
  <si>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</si>
  <si>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</si>
  <si>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</si>
  <si>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</si>
  <si>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</si>
  <si>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</si>
  <si>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</si>
  <si>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</si>
  <si>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</si>
  <si>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</si>
  <si>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</si>
  <si>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</si>
  <si>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</si>
  <si>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</si>
  <si>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</si>
  <si>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</si>
  <si>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</si>
  <si>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</si>
  <si>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</si>
  <si>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</si>
  <si>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</si>
  <si>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</si>
  <si>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</si>
  <si>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</si>
  <si>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</si>
  <si>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</si>
  <si>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</si>
  <si>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</si>
  <si>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</si>
  <si>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</si>
  <si>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</si>
  <si>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</si>
  <si>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</si>
  <si>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</si>
  <si>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</si>
  <si>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</si>
  <si>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</si>
  <si>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</si>
  <si>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</si>
  <si>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</si>
  <si>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</si>
  <si>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</si>
  <si>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</si>
  <si>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</si>
  <si>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</si>
  <si>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</si>
  <si>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</si>
  <si>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</si>
  <si>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</si>
  <si>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</si>
  <si>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</si>
  <si>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</si>
  <si>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</si>
  <si>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</si>
  <si>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</si>
  <si>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</si>
  <si>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</si>
  <si>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</si>
  <si>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</si>
  <si>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</si>
  <si>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</si>
  <si>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</si>
  <si>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</si>
  <si>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</si>
  <si>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</si>
  <si>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</si>
  <si>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</si>
  <si>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</si>
  <si>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</si>
  <si>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</si>
  <si>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</si>
  <si>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</si>
  <si>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</si>
  <si>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</si>
  <si>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</si>
  <si>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</si>
  <si>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</si>
  <si>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</si>
  <si>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</si>
  <si>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</si>
  <si>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</si>
  <si>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</si>
  <si>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</si>
  <si>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</si>
  <si>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</si>
  <si>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</si>
  <si>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</si>
  <si>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</si>
  <si>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</si>
  <si>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</si>
  <si>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</si>
  <si>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</si>
  <si>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</si>
  <si>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</si>
  <si>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</si>
  <si>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</si>
  <si>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</si>
  <si>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</si>
  <si>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</si>
  <si>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</si>
  <si>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</si>
  <si>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</si>
  <si>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</si>
  <si>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</si>
  <si>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</si>
  <si>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</si>
  <si>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</si>
  <si>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</si>
  <si>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</si>
  <si>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</si>
  <si>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</si>
  <si>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</si>
  <si>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</si>
  <si>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</si>
  <si>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</si>
  <si>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</si>
  <si>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</si>
  <si>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</si>
  <si>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</si>
  <si>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</si>
  <si>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</si>
  <si>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</si>
  <si>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</si>
  <si>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</si>
  <si>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</si>
  <si>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</si>
  <si>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</si>
  <si>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</si>
  <si>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</si>
  <si>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</si>
  <si>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</si>
  <si>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</si>
  <si>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</si>
  <si>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</si>
  <si>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</si>
  <si>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</si>
  <si>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</si>
  <si>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</si>
  <si>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</si>
  <si>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</si>
  <si>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</si>
  <si>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</si>
  <si>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</si>
  <si>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</si>
  <si>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</si>
  <si>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</si>
  <si>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</si>
  <si>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</si>
  <si>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</si>
  <si>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</si>
  <si>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</si>
  <si>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</si>
  <si>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</si>
  <si>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</si>
  <si>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</si>
  <si>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</si>
  <si>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</si>
  <si>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</si>
  <si>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</si>
  <si>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</si>
  <si>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</si>
  <si>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</si>
  <si>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</si>
  <si>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</si>
  <si>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</si>
  <si>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</si>
  <si>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</si>
  <si>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</si>
  <si>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</si>
  <si>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</si>
  <si>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</si>
  <si>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</si>
  <si>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</si>
  <si>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</si>
  <si>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</si>
  <si>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</si>
  <si>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</si>
  <si>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</si>
  <si>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</si>
  <si>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</si>
  <si>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</si>
  <si>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</si>
  <si>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</si>
  <si>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</si>
  <si>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</si>
  <si>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</si>
  <si>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</si>
  <si>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</si>
  <si>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</si>
  <si>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</si>
  <si>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</si>
  <si>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</si>
  <si>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</si>
  <si>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</si>
  <si>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</si>
  <si>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</si>
  <si>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</si>
  <si>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</si>
  <si>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</si>
  <si>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</si>
  <si>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</si>
  <si>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</si>
  <si>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</si>
  <si>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</si>
  <si>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</si>
  <si>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</si>
  <si>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</si>
  <si>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</si>
  <si>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</si>
  <si>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</si>
  <si>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</si>
  <si>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</si>
  <si>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</si>
  <si>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</si>
  <si>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</si>
  <si>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</si>
  <si>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</si>
  <si>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</si>
  <si>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</si>
  <si>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</si>
  <si>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</si>
  <si>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</si>
  <si>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</si>
  <si>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</si>
  <si>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</si>
  <si>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</si>
  <si>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</si>
  <si>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</si>
  <si>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</si>
  <si>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</si>
  <si>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</si>
  <si>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</si>
  <si>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</si>
  <si>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</si>
  <si>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</si>
  <si>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</si>
  <si>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</si>
  <si>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</si>
  <si>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</si>
  <si>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</si>
  <si>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</si>
  <si>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</si>
  <si>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</si>
  <si>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</si>
  <si>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</si>
  <si>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</si>
  <si>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</si>
  <si>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</si>
  <si>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</si>
  <si>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</si>
  <si>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</si>
  <si>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</si>
  <si>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</si>
  <si>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</si>
  <si>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</si>
  <si>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</si>
  <si>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</si>
  <si>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</si>
  <si>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</si>
  <si>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</si>
  <si>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</si>
  <si>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</si>
  <si>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</si>
  <si>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</si>
  <si>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</si>
  <si>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</si>
  <si>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</si>
  <si>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</si>
  <si>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</si>
  <si>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</si>
  <si>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</si>
  <si>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</si>
  <si>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</si>
  <si>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</si>
  <si>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</si>
  <si>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</si>
  <si>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</si>
  <si>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</si>
  <si>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</si>
  <si>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</si>
  <si>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</si>
  <si>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</si>
  <si>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</si>
  <si>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</si>
  <si>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</si>
  <si>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</si>
  <si>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</si>
  <si>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</si>
  <si>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</si>
  <si>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</si>
  <si>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</si>
  <si>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</si>
  <si>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</si>
  <si>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</si>
  <si>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</si>
  <si>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</si>
  <si>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</si>
  <si>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</si>
  <si>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</si>
  <si>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</si>
  <si>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</si>
  <si>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</si>
  <si>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</si>
  <si>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</si>
  <si>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</si>
  <si>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</si>
  <si>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</si>
  <si>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</si>
  <si>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</si>
  <si>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</si>
  <si>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</si>
  <si>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</si>
  <si>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</si>
  <si>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</si>
  <si>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</si>
  <si>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</si>
  <si>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</si>
  <si>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</si>
  <si>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</si>
  <si>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</si>
  <si>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</si>
  <si>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</si>
  <si>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</si>
  <si>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</si>
  <si>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</si>
  <si>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</si>
  <si>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</si>
  <si>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</si>
  <si>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</si>
  <si>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</si>
  <si>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</si>
  <si>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</si>
  <si>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</si>
  <si>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</si>
  <si>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</si>
  <si>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</si>
  <si>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</si>
  <si>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</si>
  <si>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</si>
  <si>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</si>
  <si>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</si>
  <si>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</si>
  <si>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</si>
  <si>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</si>
  <si>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</si>
  <si>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</si>
  <si>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</si>
  <si>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</si>
  <si>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</si>
  <si>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</si>
  <si>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</si>
  <si>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</si>
  <si>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</si>
  <si>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</si>
  <si>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</si>
  <si>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</si>
  <si>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</si>
  <si>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</si>
  <si>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</si>
  <si>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</si>
  <si>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</si>
  <si>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</si>
  <si>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</si>
  <si>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</si>
  <si>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</si>
  <si>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</si>
  <si>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</si>
  <si>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</si>
  <si>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</si>
  <si>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</si>
  <si>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</si>
  <si>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</si>
  <si>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</si>
  <si>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</si>
  <si>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</si>
  <si>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</si>
  <si>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</si>
  <si>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</si>
  <si>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</si>
  <si>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</si>
  <si>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</si>
  <si>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</si>
  <si>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</si>
  <si>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</si>
  <si>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</si>
  <si>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</si>
  <si>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</si>
  <si>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</si>
  <si>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</si>
  <si>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</si>
  <si>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</si>
  <si>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</si>
  <si>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</si>
  <si>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</si>
  <si>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</si>
  <si>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</si>
  <si>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</si>
  <si>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</si>
  <si>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</si>
  <si>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</si>
  <si>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</si>
  <si>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</si>
  <si>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</si>
  <si>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</si>
  <si>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</si>
  <si>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</si>
  <si>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</si>
  <si>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</si>
  <si>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</si>
  <si>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</si>
  <si>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</si>
  <si>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</si>
  <si>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</si>
  <si>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</si>
  <si>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</si>
  <si>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</si>
  <si>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</si>
  <si>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</si>
  <si>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</si>
  <si>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</si>
  <si>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</si>
  <si>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</si>
  <si>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</si>
  <si>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</si>
  <si>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</si>
  <si>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</si>
  <si>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</si>
  <si>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</si>
  <si>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</si>
  <si>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</si>
  <si>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</si>
  <si>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</si>
  <si>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</si>
  <si>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</si>
  <si>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</si>
  <si>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</si>
  <si>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</si>
  <si>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</si>
  <si>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</si>
  <si>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</si>
  <si>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</si>
  <si>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</si>
  <si>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</si>
  <si>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</si>
  <si>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</si>
  <si>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</si>
  <si>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</si>
  <si>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</si>
  <si>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</si>
  <si>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</si>
  <si>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</si>
  <si>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</si>
  <si>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</si>
  <si>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</si>
  <si>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</si>
  <si>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</si>
  <si>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</si>
  <si>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</si>
  <si>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</si>
  <si>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</si>
  <si>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</si>
  <si>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</si>
  <si>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</si>
  <si>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</si>
  <si>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</si>
  <si>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</si>
  <si>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</si>
  <si>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</si>
  <si>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</si>
  <si>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</si>
  <si>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</si>
  <si>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</si>
  <si>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</si>
  <si>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</si>
  <si>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</si>
  <si>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</si>
  <si>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</si>
  <si>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</si>
  <si>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</si>
  <si>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</si>
  <si>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</si>
  <si>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</si>
  <si>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</si>
  <si>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</si>
  <si>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</si>
  <si>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</si>
  <si>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</si>
  <si>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</si>
  <si>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</si>
  <si>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</si>
  <si>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</si>
  <si>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</si>
  <si>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</si>
  <si>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</si>
  <si>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</si>
  <si>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</si>
  <si>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</si>
  <si>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</si>
  <si>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</si>
  <si>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</si>
  <si>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</si>
  <si>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</si>
  <si>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</si>
  <si>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</si>
  <si>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</si>
  <si>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</si>
  <si>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</si>
  <si>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</si>
  <si>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</si>
  <si>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</si>
  <si>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</si>
  <si>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</si>
  <si>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</si>
  <si>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</si>
  <si>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</si>
  <si>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</si>
  <si>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</si>
  <si>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</si>
  <si>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</si>
  <si>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</si>
  <si>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</si>
  <si>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</si>
  <si>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</si>
  <si>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</si>
  <si>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</si>
  <si>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</si>
  <si>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</si>
  <si>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</si>
  <si>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</si>
  <si>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</si>
  <si>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</si>
  <si>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</si>
  <si>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</si>
  <si>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</si>
  <si>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</si>
  <si>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</si>
  <si>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</si>
  <si>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</si>
  <si>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</si>
  <si>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</si>
  <si>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</si>
  <si>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</si>
  <si>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</si>
  <si>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</si>
  <si>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</si>
  <si>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</si>
  <si>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</si>
  <si>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</si>
  <si>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</si>
  <si>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</si>
  <si>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</si>
  <si>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</si>
  <si>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</si>
  <si>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</si>
  <si>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</si>
  <si>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</si>
  <si>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</si>
  <si>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</si>
  <si>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</si>
  <si>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</si>
  <si>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</si>
  <si>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</si>
  <si>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</si>
  <si>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</si>
  <si>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</si>
  <si>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</si>
  <si>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</si>
  <si>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</si>
  <si>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</si>
  <si>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</si>
  <si>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</si>
  <si>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</si>
  <si>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</si>
  <si>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</si>
  <si>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</si>
  <si>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</si>
  <si>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</si>
  <si>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</si>
  <si>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</si>
  <si>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</si>
  <si>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</si>
  <si>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</si>
  <si>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</si>
  <si>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</si>
  <si>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</si>
  <si>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</si>
  <si>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</si>
  <si>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</si>
  <si>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</si>
  <si>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</si>
  <si>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</si>
  <si>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</si>
  <si>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</si>
  <si>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</si>
  <si>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</si>
  <si>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</si>
  <si>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</si>
  <si>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</si>
  <si>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</si>
  <si>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</si>
  <si>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</si>
  <si>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</si>
  <si>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</si>
  <si>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</si>
  <si>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</si>
  <si>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</si>
  <si>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</si>
  <si>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</si>
  <si>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</si>
  <si>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</si>
  <si>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</si>
  <si>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</si>
  <si>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</si>
  <si>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</si>
  <si>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</si>
  <si>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</si>
  <si>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</si>
  <si>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</si>
  <si>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</si>
  <si>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</si>
  <si>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</si>
  <si>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</si>
  <si>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</si>
  <si>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</si>
  <si>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</si>
  <si>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</si>
  <si>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</si>
  <si>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</si>
  <si>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</si>
  <si>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</si>
  <si>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</si>
  <si>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</si>
  <si>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</si>
  <si>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</si>
  <si>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</si>
  <si>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</si>
  <si>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</si>
  <si>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</si>
  <si>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</si>
  <si>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</si>
  <si>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</si>
  <si>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</si>
  <si>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</si>
  <si>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</si>
  <si>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</si>
  <si>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</si>
  <si>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</si>
  <si>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</si>
  <si>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</si>
  <si>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</si>
  <si>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</si>
  <si>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</si>
  <si>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</si>
  <si>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</si>
  <si>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</si>
  <si>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</si>
  <si>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</si>
  <si>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</si>
  <si>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</si>
  <si>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</si>
  <si>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</si>
  <si>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</si>
  <si>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</si>
  <si>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</si>
  <si>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</si>
  <si>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</si>
  <si>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</si>
  <si>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</si>
  <si>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</si>
  <si>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</si>
  <si>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</si>
  <si>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</si>
  <si>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</si>
  <si>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</si>
  <si>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</si>
  <si>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</si>
  <si>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</si>
  <si>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</si>
  <si>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</si>
  <si>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</si>
  <si>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</si>
  <si>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</si>
  <si>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</si>
  <si>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</si>
  <si>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</si>
  <si>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</si>
  <si>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</si>
  <si>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</si>
  <si>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</si>
  <si>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</si>
  <si>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</si>
  <si>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</si>
  <si>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</si>
  <si>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</si>
  <si>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</si>
  <si>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</si>
  <si>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</si>
  <si>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</si>
  <si>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</si>
  <si>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</si>
  <si>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</si>
  <si>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</si>
  <si>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</si>
  <si>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</si>
  <si>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</si>
  <si>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</si>
  <si>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</si>
  <si>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</si>
  <si>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</si>
  <si>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</si>
  <si>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</si>
  <si>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</si>
  <si>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</si>
  <si>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</si>
  <si>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</si>
  <si>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</si>
  <si>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</si>
  <si>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</si>
  <si>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</si>
  <si>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</si>
  <si>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</si>
  <si>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</si>
  <si>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</si>
  <si>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</si>
  <si>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</si>
  <si>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</si>
  <si>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</si>
  <si>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</si>
  <si>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</si>
  <si>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</si>
  <si>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</si>
  <si>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</si>
  <si>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</si>
  <si>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</si>
  <si>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</si>
  <si>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</si>
  <si>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</si>
  <si>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</si>
  <si>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</si>
  <si>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</si>
  <si>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</si>
  <si>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</si>
  <si>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</si>
  <si>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</si>
  <si>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</si>
  <si>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</si>
  <si>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</si>
  <si>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</si>
  <si>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</si>
  <si>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</si>
  <si>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</si>
  <si>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</si>
  <si>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</si>
  <si>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</si>
  <si>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</si>
  <si>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</si>
  <si>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</si>
  <si>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</si>
  <si>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</si>
  <si>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</si>
  <si>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</si>
  <si>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</si>
  <si>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</si>
  <si>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</si>
  <si>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</si>
  <si>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</si>
  <si>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</si>
  <si>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</si>
  <si>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</si>
  <si>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</si>
  <si>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</si>
  <si>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</si>
  <si>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</si>
  <si>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</si>
  <si>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</si>
  <si>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</si>
  <si>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</si>
  <si>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</si>
  <si>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</si>
  <si>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</si>
  <si>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</si>
  <si>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</si>
  <si>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</si>
  <si>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</si>
  <si>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</si>
  <si>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</si>
  <si>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</si>
  <si>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</si>
  <si>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</si>
  <si>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</si>
  <si>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</si>
  <si>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</si>
  <si>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</si>
  <si>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</si>
  <si>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</si>
  <si>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</si>
  <si>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</si>
  <si>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</si>
  <si>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</si>
  <si>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</si>
  <si>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</si>
  <si>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</si>
  <si>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</si>
  <si>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</si>
  <si>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</si>
  <si>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</si>
  <si>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</si>
  <si>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</si>
  <si>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</si>
  <si>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</si>
  <si>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</si>
  <si>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</si>
  <si>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</si>
  <si>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</si>
  <si>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</si>
  <si>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</si>
  <si>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</si>
  <si>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</si>
  <si>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</si>
  <si>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</si>
  <si>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</si>
  <si>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</si>
  <si>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</si>
  <si>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</si>
  <si>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</si>
  <si>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</si>
  <si>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</si>
  <si>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</si>
  <si>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</si>
  <si>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</si>
  <si>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</si>
  <si>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</si>
  <si>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</si>
  <si>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</si>
  <si>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</si>
  <si>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</si>
  <si>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</si>
  <si>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</si>
  <si>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</si>
  <si>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</si>
  <si>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</si>
  <si>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</si>
  <si>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</si>
  <si>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</si>
  <si>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</si>
  <si>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</si>
  <si>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</si>
  <si>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</si>
  <si>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</si>
  <si>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</si>
  <si>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</si>
  <si>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</si>
  <si>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</si>
  <si>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</si>
  <si>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</si>
  <si>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</si>
  <si>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</si>
  <si>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</si>
  <si>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</si>
  <si>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</si>
  <si>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</si>
  <si>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</si>
  <si>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</si>
  <si>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</si>
  <si>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</si>
  <si>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</si>
  <si>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</si>
  <si>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</si>
  <si>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</si>
  <si>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</si>
  <si>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</si>
  <si>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</si>
  <si>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</si>
  <si>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</si>
  <si>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</si>
  <si>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</si>
  <si>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</si>
  <si>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</si>
  <si>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</si>
  <si>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</si>
  <si>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</si>
  <si>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</si>
  <si>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</si>
  <si>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</si>
  <si>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</si>
  <si>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</si>
  <si>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</si>
  <si>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</si>
  <si>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</si>
  <si>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</si>
  <si>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</si>
  <si>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</si>
  <si>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</si>
  <si>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</si>
  <si>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</si>
  <si>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</si>
  <si>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</si>
  <si>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</si>
  <si>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</si>
  <si>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</si>
  <si>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</si>
  <si>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</si>
  <si>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</si>
  <si>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</si>
  <si>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</si>
  <si>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</si>
  <si>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</si>
  <si>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</si>
  <si>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</si>
  <si>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</si>
  <si>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</si>
  <si>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</si>
  <si>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</si>
  <si>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</si>
  <si>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</si>
  <si>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</si>
  <si>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</si>
  <si>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</si>
  <si>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</si>
  <si>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</si>
  <si>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</si>
  <si>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</si>
  <si>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</si>
  <si>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</si>
  <si>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</si>
  <si>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</si>
  <si>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</si>
  <si>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</si>
  <si>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</si>
  <si>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</si>
  <si>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</si>
  <si>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</si>
  <si>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</si>
  <si>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</si>
  <si>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</si>
  <si>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</si>
  <si>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</si>
  <si>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</si>
  <si>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</si>
  <si>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</si>
  <si>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</si>
  <si>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</si>
  <si>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</si>
  <si>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</si>
  <si>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</si>
  <si>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</si>
  <si>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</si>
  <si>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</si>
  <si>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</si>
  <si>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</si>
  <si>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</si>
  <si>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</si>
  <si>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</si>
  <si>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</si>
  <si>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</si>
  <si>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</si>
  <si>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</si>
  <si>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</si>
  <si>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</si>
  <si>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</si>
  <si>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</si>
  <si>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</si>
  <si>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</si>
  <si>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</si>
  <si>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</si>
  <si>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</si>
  <si>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</si>
  <si>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</si>
  <si>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</si>
  <si>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</si>
  <si>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</si>
  <si>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</si>
  <si>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</si>
  <si>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</si>
  <si>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</si>
  <si>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</si>
  <si>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</si>
  <si>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</si>
  <si>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</si>
  <si>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</si>
  <si>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</si>
  <si>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</si>
  <si>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</si>
  <si>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</si>
  <si>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</si>
  <si>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</si>
  <si>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</si>
  <si>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</si>
  <si>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</si>
  <si>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</si>
  <si>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</si>
  <si>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</si>
  <si>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</si>
  <si>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</si>
  <si>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</si>
  <si>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</si>
  <si>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</si>
  <si>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</si>
  <si>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</si>
  <si>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</si>
  <si>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</si>
  <si>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</si>
  <si>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</si>
  <si>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</si>
  <si>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</si>
  <si>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</si>
  <si>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</si>
  <si>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</si>
  <si>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</si>
  <si>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</si>
  <si>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</si>
  <si>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</si>
  <si>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</si>
  <si>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</si>
  <si>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</si>
  <si>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</si>
  <si>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</si>
  <si>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</si>
  <si>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</si>
  <si>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</si>
  <si>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</si>
  <si>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</si>
  <si>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</si>
  <si>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</si>
  <si>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</si>
  <si>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</si>
  <si>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</si>
  <si>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</si>
  <si>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</si>
  <si>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</si>
  <si>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</si>
  <si>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</si>
  <si>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</si>
  <si>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</si>
  <si>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</si>
  <si>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</si>
  <si>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</si>
  <si>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</si>
  <si>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</si>
  <si>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</si>
  <si>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</si>
  <si>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</si>
  <si>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</si>
  <si>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</si>
  <si>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</si>
  <si>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</si>
  <si>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</si>
  <si>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</si>
  <si>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</si>
  <si>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</si>
  <si>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</si>
  <si>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</si>
  <si>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</si>
  <si>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</si>
  <si>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</si>
  <si>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</si>
  <si>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</si>
  <si>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</si>
  <si>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</si>
  <si>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</si>
  <si>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</si>
  <si>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</si>
  <si>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</si>
  <si>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</si>
  <si>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</si>
  <si>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</si>
  <si>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</si>
  <si>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</si>
  <si>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</si>
  <si>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</si>
  <si>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</si>
  <si>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</si>
  <si>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</si>
  <si>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</si>
  <si>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</si>
  <si>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</si>
  <si>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</si>
  <si>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</si>
  <si>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</si>
  <si>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</si>
  <si>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</si>
  <si>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</si>
  <si>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</si>
  <si>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</si>
  <si>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</si>
  <si>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</si>
  <si>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</si>
  <si>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</si>
  <si>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</si>
  <si>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</si>
  <si>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</si>
  <si>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</si>
  <si>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</si>
  <si>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</si>
  <si>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</si>
  <si>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</si>
  <si>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</si>
  <si>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</si>
  <si>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</si>
  <si>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</si>
  <si>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</si>
  <si>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</si>
  <si>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</si>
  <si>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</si>
  <si>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</si>
  <si>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</si>
  <si>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</si>
  <si>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</si>
  <si>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</si>
  <si>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</si>
  <si>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</si>
  <si>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</si>
  <si>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</si>
  <si>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</si>
  <si>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</si>
  <si>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</si>
  <si>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</si>
  <si>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</si>
  <si>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</si>
  <si>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</si>
  <si>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</si>
  <si>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</si>
  <si>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</si>
  <si>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</si>
  <si>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</si>
  <si>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</si>
  <si>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</si>
  <si>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</si>
  <si>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</si>
  <si>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</si>
  <si>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</si>
  <si>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</si>
  <si>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</si>
  <si>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</si>
  <si>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</si>
  <si>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</si>
  <si>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</si>
  <si>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</si>
  <si>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</si>
  <si>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</si>
  <si>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</si>
  <si>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</si>
  <si>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</si>
  <si>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</si>
  <si>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</si>
  <si>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</si>
  <si>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</si>
  <si>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</si>
  <si>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</si>
  <si>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</si>
  <si>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</si>
  <si>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</si>
  <si>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</si>
  <si>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</si>
  <si>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</si>
  <si>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</si>
  <si>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</si>
  <si>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</si>
  <si>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</si>
  <si>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</si>
  <si>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</si>
  <si>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</si>
  <si>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</si>
  <si>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</si>
  <si>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</si>
  <si>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</si>
  <si>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</si>
  <si>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</si>
  <si>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</si>
  <si>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</si>
  <si>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</si>
  <si>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</si>
  <si>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</si>
  <si>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</si>
  <si>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</si>
  <si>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</si>
  <si>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</si>
  <si>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</si>
  <si>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</si>
  <si>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</si>
  <si>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</si>
  <si>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</si>
  <si>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</si>
  <si>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</si>
  <si>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</si>
  <si>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</si>
  <si>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</si>
  <si>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</si>
  <si>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</si>
  <si>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</si>
  <si>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</si>
  <si>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</si>
  <si>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</si>
  <si>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</si>
  <si>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</si>
  <si>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</si>
  <si>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</si>
  <si>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</si>
  <si>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</si>
  <si>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</si>
  <si>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</si>
  <si>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</si>
  <si>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</si>
  <si>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</si>
  <si>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</si>
  <si>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</si>
  <si>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</si>
  <si>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</si>
  <si>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</si>
  <si>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</si>
  <si>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</si>
  <si>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</si>
  <si>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</si>
  <si>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</si>
  <si>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</si>
  <si>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</si>
  <si>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</si>
  <si>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</si>
  <si>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</si>
  <si>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</si>
  <si>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</si>
  <si>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</si>
  <si>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</si>
  <si>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</si>
  <si>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</si>
  <si>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</si>
  <si>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</si>
  <si>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</si>
  <si>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</si>
  <si>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</si>
  <si>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</si>
  <si>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</si>
  <si>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</si>
  <si>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</si>
  <si>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</si>
  <si>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</si>
  <si>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</si>
  <si>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</si>
  <si>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</si>
  <si>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</si>
  <si>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</si>
  <si>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</si>
  <si>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</si>
  <si>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</si>
  <si>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</si>
  <si>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</si>
  <si>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</si>
  <si>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</si>
  <si>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</si>
  <si>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</si>
  <si>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</si>
  <si>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</si>
  <si>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</si>
  <si>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</si>
  <si>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</si>
  <si>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</si>
  <si>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</si>
  <si>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</si>
  <si>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</si>
  <si>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</si>
  <si>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</si>
  <si>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</si>
  <si>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</si>
  <si>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</si>
  <si>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</si>
  <si>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</si>
  <si>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</si>
  <si>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</si>
  <si>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</si>
  <si>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</si>
  <si>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</si>
  <si>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</si>
  <si>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</si>
  <si>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</si>
  <si>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</si>
  <si>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</si>
  <si>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</si>
  <si>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</si>
  <si>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</si>
  <si>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</si>
  <si>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</si>
  <si>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</si>
  <si>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</si>
  <si>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</si>
  <si>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</si>
  <si>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</si>
  <si>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</si>
  <si>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</si>
  <si>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</si>
  <si>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</si>
  <si>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</si>
  <si>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</si>
  <si>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</si>
  <si>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</si>
  <si>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</si>
  <si>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</si>
  <si>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</si>
  <si>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</si>
  <si>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</si>
  <si>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</si>
  <si>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</si>
  <si>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</si>
  <si>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</si>
  <si>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</si>
  <si>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</si>
  <si>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</si>
  <si>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</si>
  <si>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</si>
  <si>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</si>
  <si>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</si>
  <si>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</si>
  <si>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</si>
  <si>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</si>
  <si>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</si>
  <si>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</si>
  <si>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</si>
  <si>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</si>
  <si>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</si>
  <si>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</si>
  <si>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</si>
  <si>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</si>
  <si>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</si>
  <si>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</si>
  <si>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</si>
  <si>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</si>
  <si>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</si>
  <si>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</si>
  <si>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</si>
  <si>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</si>
  <si>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</si>
  <si>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</si>
  <si>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</si>
  <si>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</si>
  <si>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</si>
  <si>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</si>
  <si>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</si>
  <si>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</si>
  <si>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</si>
  <si>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</si>
  <si>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</si>
  <si>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</si>
  <si>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</si>
  <si>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</si>
  <si>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</si>
  <si>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</si>
  <si>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</si>
  <si>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</si>
  <si>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</si>
  <si>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</si>
  <si>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</si>
  <si>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</si>
  <si>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</si>
  <si>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</si>
  <si>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</si>
  <si>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</si>
  <si>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</si>
  <si>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</si>
  <si>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</si>
  <si>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</si>
  <si>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</si>
  <si>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</si>
  <si>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</si>
  <si>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</si>
  <si>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</si>
  <si>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</si>
  <si>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</si>
  <si>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</si>
  <si>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</si>
  <si>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</si>
  <si>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</si>
  <si>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</si>
  <si>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</si>
  <si>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</si>
  <si>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</si>
  <si>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</si>
  <si>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</si>
  <si>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</si>
  <si>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</si>
  <si>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</si>
  <si>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</si>
  <si>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</si>
  <si>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</si>
  <si>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</si>
  <si>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</si>
  <si>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</si>
  <si>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</si>
  <si>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</si>
  <si>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</si>
  <si>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</si>
  <si>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</si>
  <si>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</si>
  <si>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</si>
  <si>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</si>
  <si>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</si>
  <si>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</si>
  <si>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</si>
  <si>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</si>
  <si>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</si>
  <si>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</si>
  <si>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</si>
  <si>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</si>
  <si>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</si>
  <si>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</si>
  <si>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</si>
  <si>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</si>
  <si>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</si>
  <si>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</si>
  <si>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</si>
  <si>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</si>
  <si>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</si>
  <si>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</si>
  <si>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</si>
  <si>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</si>
  <si>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</si>
  <si>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</si>
  <si>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</si>
  <si>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</si>
  <si>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</si>
  <si>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</si>
  <si>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</si>
  <si>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</si>
  <si>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</si>
  <si>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</si>
  <si>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</si>
  <si>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</si>
  <si>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</si>
  <si>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</si>
  <si>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</si>
  <si>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</si>
  <si>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</si>
  <si>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</si>
  <si>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</si>
  <si>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</si>
  <si>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</si>
  <si>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</si>
  <si>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</si>
  <si>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</si>
  <si>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</si>
  <si>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</si>
  <si>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</si>
  <si>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</si>
  <si>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</si>
  <si>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</si>
  <si>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</si>
  <si>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</si>
  <si>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</si>
  <si>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</si>
  <si>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</si>
  <si>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</si>
  <si>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</si>
  <si>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</si>
  <si>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</si>
  <si>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</si>
  <si>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</si>
  <si>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</si>
  <si>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</si>
  <si>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</si>
  <si>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</si>
  <si>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</si>
  <si>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</si>
  <si>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</si>
  <si>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</si>
  <si>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</si>
  <si>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</si>
  <si>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</si>
  <si>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</si>
  <si>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</si>
  <si>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</si>
  <si>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</si>
  <si>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</si>
  <si>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</si>
  <si>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</si>
  <si>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</si>
  <si>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</si>
  <si>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</si>
  <si>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</si>
  <si>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</si>
  <si>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</si>
  <si>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</si>
  <si>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</si>
  <si>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</si>
  <si>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</si>
  <si>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</si>
  <si>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</si>
  <si>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</si>
  <si>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</si>
  <si>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</si>
  <si>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</si>
  <si>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</si>
  <si>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</si>
  <si>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</si>
  <si>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</si>
  <si>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</si>
  <si>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</si>
  <si>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</si>
  <si>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</si>
  <si>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</si>
  <si>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</si>
  <si>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</si>
  <si>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</si>
  <si>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</si>
  <si>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</si>
  <si>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</si>
  <si>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</si>
  <si>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</si>
  <si>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</si>
  <si>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</si>
  <si>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</si>
  <si>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</si>
  <si>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</si>
  <si>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</si>
  <si>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</si>
  <si>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</si>
  <si>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</si>
  <si>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</si>
  <si>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</si>
  <si>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</si>
  <si>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</si>
  <si>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</si>
  <si>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</si>
  <si>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</si>
  <si>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</si>
  <si>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</si>
  <si>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</si>
  <si>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</si>
  <si>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</si>
  <si>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</si>
  <si>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</si>
  <si>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</si>
  <si>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</si>
  <si>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</si>
  <si>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</si>
  <si>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</si>
  <si>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</si>
  <si>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</si>
  <si>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</si>
  <si>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</si>
  <si>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</si>
  <si>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</si>
  <si>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</si>
  <si>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</si>
  <si>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</si>
  <si>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</si>
  <si>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</si>
  <si>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</si>
  <si>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</si>
  <si>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</si>
  <si>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</si>
  <si>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</si>
  <si>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</si>
  <si>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</si>
  <si>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</si>
  <si>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</si>
  <si>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</si>
  <si>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</si>
  <si>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</si>
  <si>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</si>
  <si>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</si>
  <si>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</si>
  <si>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</si>
  <si>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</si>
  <si>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</si>
  <si>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</si>
  <si>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</si>
  <si>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</si>
  <si>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</si>
  <si>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</si>
  <si>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</si>
  <si>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</si>
  <si>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</si>
  <si>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</si>
  <si>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</si>
  <si>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</si>
  <si>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</si>
  <si>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</si>
  <si>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</si>
  <si>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</si>
  <si>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</si>
  <si>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</si>
  <si>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</si>
  <si>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</si>
  <si>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</si>
  <si>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</si>
  <si>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</si>
  <si>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</si>
  <si>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</si>
  <si>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</si>
  <si>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</si>
  <si>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</si>
  <si>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</si>
  <si>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</si>
  <si>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</si>
  <si>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</si>
  <si>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</si>
  <si>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</si>
  <si>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</si>
  <si>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</si>
  <si>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</si>
  <si>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</si>
  <si>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</si>
  <si>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</si>
  <si>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</si>
  <si>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</si>
  <si>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</si>
  <si>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</si>
  <si>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</si>
  <si>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</si>
  <si>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</si>
  <si>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</si>
  <si>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</si>
  <si>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</si>
  <si>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</si>
  <si>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</si>
  <si>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</si>
  <si>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</si>
  <si>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</si>
  <si>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</si>
  <si>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</si>
  <si>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</si>
  <si>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</si>
  <si>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</si>
  <si>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</si>
  <si>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</si>
  <si>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</si>
  <si>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</si>
  <si>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</si>
  <si>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</si>
  <si>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</si>
  <si>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</si>
  <si>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</si>
  <si>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</si>
  <si>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</si>
  <si>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</si>
  <si>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</si>
  <si>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</si>
  <si>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</si>
  <si>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</si>
  <si>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</si>
  <si>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</si>
  <si>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</si>
  <si>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</si>
  <si>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</si>
  <si>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</si>
  <si>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</si>
  <si>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</si>
  <si>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</si>
  <si>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</si>
  <si>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</si>
  <si>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</si>
  <si>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</si>
  <si>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</si>
  <si>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</si>
  <si>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</si>
  <si>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</si>
  <si>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</si>
  <si>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</si>
  <si>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</si>
  <si>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</si>
  <si>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</si>
  <si>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</si>
  <si>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</si>
  <si>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</si>
  <si>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</si>
  <si>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</si>
  <si>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</si>
  <si>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</si>
  <si>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</si>
  <si>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</si>
  <si>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</si>
  <si>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</si>
  <si>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</si>
  <si>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</si>
  <si>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</si>
  <si>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</si>
  <si>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</si>
  <si>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</si>
  <si>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</si>
  <si>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</si>
  <si>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</si>
  <si>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</si>
  <si>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</si>
  <si>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</si>
  <si>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</si>
  <si>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</si>
  <si>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</si>
  <si>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</si>
  <si>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</si>
  <si>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</si>
  <si>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</si>
  <si>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</si>
  <si>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</si>
  <si>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</si>
  <si>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</si>
  <si>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</si>
  <si>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</si>
  <si>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</si>
  <si>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</si>
  <si>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</si>
  <si>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</si>
  <si>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</si>
  <si>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</si>
  <si>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</si>
  <si>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</si>
  <si>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</si>
  <si>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</si>
  <si>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</si>
  <si>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</si>
  <si>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</si>
  <si>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</si>
  <si>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</si>
  <si>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</si>
  <si>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</si>
  <si>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</si>
  <si>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</si>
  <si>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</si>
  <si>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</si>
  <si>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</si>
  <si>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</si>
  <si>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</si>
  <si>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</si>
  <si>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</si>
  <si>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</si>
  <si>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</si>
  <si>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</si>
  <si>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</si>
  <si>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</si>
  <si>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</si>
  <si>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</si>
  <si>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</si>
  <si>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</si>
  <si>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</si>
  <si>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</si>
  <si>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</si>
  <si>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</si>
  <si>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</si>
  <si>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</si>
  <si>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</si>
  <si>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</si>
  <si>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</si>
  <si>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</si>
  <si>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</si>
  <si>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</si>
  <si>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</si>
  <si>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</si>
  <si>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</si>
  <si>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</si>
  <si>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</si>
  <si>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</si>
  <si>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</si>
  <si>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</si>
  <si>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</si>
  <si>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</si>
  <si>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</si>
  <si>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</si>
  <si>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</si>
  <si>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</si>
  <si>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</si>
  <si>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</si>
  <si>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</si>
  <si>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</si>
  <si>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</si>
  <si>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</si>
  <si>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</si>
  <si>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</si>
  <si>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</si>
  <si>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</si>
  <si>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</si>
  <si>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</si>
  <si>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</si>
  <si>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</si>
  <si>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</si>
  <si>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</si>
  <si>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</si>
  <si>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</si>
  <si>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</si>
  <si>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</si>
  <si>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</si>
  <si>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</si>
  <si>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</si>
  <si>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</si>
  <si>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</si>
  <si>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</si>
  <si>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</si>
  <si>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</si>
  <si>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</si>
  <si>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</si>
  <si>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</si>
  <si>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</si>
  <si>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</si>
  <si>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</si>
  <si>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</si>
  <si>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</si>
  <si>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</si>
  <si>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</si>
  <si>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</si>
  <si>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</si>
  <si>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</si>
  <si>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</si>
  <si>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</si>
  <si>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</si>
  <si>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</si>
  <si>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</si>
  <si>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</si>
  <si>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</si>
  <si>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</si>
  <si>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</si>
  <si>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</si>
  <si>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</si>
  <si>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</si>
  <si>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</si>
  <si>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</si>
  <si>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</si>
  <si>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</si>
  <si>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</si>
  <si>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</si>
  <si>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</si>
  <si>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</si>
  <si>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</si>
  <si>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</si>
  <si>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</si>
  <si>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</si>
  <si>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</si>
  <si>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</si>
  <si>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</si>
  <si>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</si>
  <si>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</si>
  <si>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</si>
  <si>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</si>
  <si>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</si>
  <si>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</si>
  <si>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</si>
  <si>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</si>
  <si>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</si>
  <si>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</si>
  <si>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</si>
  <si>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</si>
  <si>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</si>
  <si>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</si>
  <si>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</si>
  <si>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</si>
  <si>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</si>
  <si>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</si>
  <si>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</si>
  <si>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</si>
  <si>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</si>
  <si>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</si>
  <si>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</si>
  <si>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</si>
  <si>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</si>
  <si>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</si>
  <si>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</si>
  <si>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</si>
  <si>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</si>
  <si>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</si>
  <si>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</si>
  <si>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</si>
  <si>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</si>
  <si>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</si>
  <si>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</si>
  <si>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</si>
  <si>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</si>
  <si>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</si>
  <si>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</si>
  <si>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</si>
  <si>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</si>
  <si>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</si>
  <si>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</si>
  <si>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</si>
  <si>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</si>
  <si>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</si>
  <si>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</si>
  <si>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</si>
  <si>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</si>
  <si>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</si>
  <si>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</si>
  <si>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</si>
  <si>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</si>
  <si>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</si>
  <si>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</si>
  <si>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</si>
  <si>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</si>
  <si>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</si>
  <si>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</si>
  <si>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</si>
  <si>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</si>
  <si>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</si>
  <si>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</si>
  <si>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</si>
  <si>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</si>
  <si>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</si>
  <si>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</si>
  <si>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</si>
  <si>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</si>
  <si>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</si>
  <si>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</si>
  <si>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</si>
  <si>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</si>
  <si>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</si>
  <si>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</si>
  <si>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</si>
  <si>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</si>
  <si>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</si>
  <si>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</si>
  <si>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</si>
  <si>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</si>
  <si>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</si>
  <si>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</si>
  <si>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</si>
  <si>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</si>
  <si>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</si>
  <si>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</si>
  <si>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</si>
  <si>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</si>
  <si>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</si>
  <si>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</si>
  <si>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</si>
  <si>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</si>
  <si>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</si>
  <si>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</si>
  <si>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</si>
  <si>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</si>
  <si>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</si>
  <si>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</si>
  <si>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</si>
  <si>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</si>
  <si>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</si>
  <si>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</si>
  <si>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</si>
  <si>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</si>
  <si>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</si>
  <si>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</si>
  <si>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</si>
  <si>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</si>
  <si>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</si>
  <si>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</si>
  <si>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</si>
  <si>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</si>
  <si>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</si>
  <si>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</si>
  <si>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</si>
  <si>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</si>
  <si>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</si>
  <si>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</si>
  <si>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</si>
  <si>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</si>
  <si>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</si>
  <si>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</si>
  <si>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</si>
  <si>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</si>
  <si>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</si>
  <si>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</si>
  <si>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</si>
  <si>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</si>
  <si>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</si>
  <si>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</si>
  <si>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</si>
  <si>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</si>
  <si>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</si>
  <si>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</si>
  <si>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</si>
  <si>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</si>
  <si>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</si>
  <si>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</si>
  <si>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</si>
  <si>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</si>
  <si>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</si>
  <si>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</si>
  <si>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</si>
  <si>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</si>
  <si>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</si>
  <si>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</si>
  <si>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</si>
  <si>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</si>
  <si>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</si>
  <si>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</si>
  <si>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</si>
  <si>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</si>
  <si>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</si>
  <si>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</si>
  <si>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</si>
  <si>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</si>
  <si>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</si>
  <si>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</si>
  <si>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</si>
  <si>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</si>
  <si>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</si>
  <si>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</si>
  <si>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</si>
  <si>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</si>
  <si>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</si>
  <si>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</si>
  <si>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</si>
  <si>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</si>
  <si>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</si>
  <si>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</si>
  <si>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</si>
  <si>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</si>
  <si>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</si>
  <si>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</si>
  <si>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</si>
  <si>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</si>
  <si>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</si>
  <si>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</si>
  <si>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</si>
  <si>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</si>
  <si>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</si>
  <si>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</si>
  <si>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</si>
  <si>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</si>
  <si>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</si>
  <si>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</si>
  <si>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</si>
  <si>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</si>
  <si>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</si>
  <si>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</si>
  <si>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</si>
  <si>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</si>
  <si>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</si>
  <si>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</si>
  <si>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</si>
  <si>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</si>
  <si>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</si>
  <si>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</si>
  <si>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</si>
  <si>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</si>
  <si>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</si>
  <si>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</si>
  <si>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</si>
  <si>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</si>
  <si>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</si>
  <si>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</si>
  <si>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</si>
  <si>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</si>
  <si>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</si>
  <si>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</si>
  <si>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</si>
  <si>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</si>
  <si>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</si>
  <si>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</si>
  <si>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</si>
  <si>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</si>
  <si>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</si>
  <si>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</si>
  <si>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</si>
  <si>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</si>
  <si>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</si>
  <si>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</si>
  <si>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</si>
  <si>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</si>
  <si>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</si>
  <si>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</si>
  <si>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</si>
  <si>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</si>
  <si>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</si>
  <si>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</si>
  <si>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</si>
  <si>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</si>
  <si>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</si>
  <si>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</si>
  <si>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</si>
  <si>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</si>
  <si>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</si>
  <si>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</si>
  <si>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</si>
  <si>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</si>
  <si>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</si>
  <si>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</si>
  <si>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</si>
  <si>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</si>
  <si>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</si>
  <si>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</si>
  <si>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</si>
  <si>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</si>
  <si>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</si>
  <si>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</si>
  <si>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</si>
  <si>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</si>
  <si>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</si>
  <si>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</si>
  <si>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</si>
  <si>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</si>
  <si>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</si>
  <si>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</si>
  <si>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</si>
  <si>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</si>
  <si>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</si>
  <si>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</si>
  <si>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</si>
  <si>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</si>
  <si>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</si>
  <si>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</si>
  <si>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</si>
  <si>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</si>
  <si>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</si>
  <si>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</si>
  <si>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</si>
  <si>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</si>
  <si>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</si>
  <si>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</si>
  <si>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</si>
  <si>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</si>
  <si>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</si>
  <si>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</si>
  <si>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</si>
  <si>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</si>
  <si>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</si>
  <si>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</si>
  <si>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</si>
  <si>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</si>
  <si>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</si>
  <si>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</si>
  <si>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</si>
  <si>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</si>
  <si>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</si>
  <si>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</si>
  <si>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</si>
  <si>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</si>
  <si>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</si>
  <si>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</si>
  <si>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</si>
  <si>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</si>
  <si>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</si>
  <si>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</si>
  <si>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</si>
  <si>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</si>
  <si>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</si>
  <si>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</si>
  <si>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</si>
  <si>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</si>
  <si>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</si>
  <si>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</si>
  <si>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</si>
  <si>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</si>
  <si>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</si>
  <si>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</si>
  <si>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</si>
  <si>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</si>
  <si>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</si>
  <si>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</si>
  <si>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</si>
  <si>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</si>
  <si>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</si>
  <si>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</si>
  <si>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</si>
  <si>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</si>
  <si>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</si>
  <si>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</si>
  <si>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</si>
  <si>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</si>
  <si>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</si>
  <si>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</si>
  <si>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</si>
  <si>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</si>
  <si>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</si>
  <si>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</si>
  <si>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</si>
  <si>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</si>
  <si>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</si>
  <si>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</si>
  <si>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</si>
  <si>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</si>
  <si>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</si>
  <si>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</si>
  <si>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</si>
  <si>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</si>
  <si>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</si>
  <si>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</si>
  <si>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</si>
  <si>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</si>
  <si>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</si>
  <si>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</si>
  <si>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</si>
  <si>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</si>
  <si>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</si>
  <si>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</si>
  <si>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</si>
  <si>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</si>
  <si>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</si>
  <si>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</si>
  <si>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</si>
  <si>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</si>
  <si>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</si>
  <si>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</si>
  <si>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</si>
  <si>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</si>
  <si>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</si>
  <si>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</si>
  <si>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</si>
  <si>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</si>
  <si>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</si>
  <si>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</si>
  <si>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</si>
  <si>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</si>
  <si>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</si>
  <si>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</si>
  <si>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</si>
  <si>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</si>
  <si>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</si>
  <si>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</si>
  <si>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</si>
  <si>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</si>
  <si>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</si>
  <si>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</si>
  <si>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</si>
  <si>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</si>
  <si>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</si>
  <si>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</si>
  <si>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</si>
  <si>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</si>
  <si>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</si>
  <si>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</si>
  <si>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</si>
  <si>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</si>
  <si>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</si>
  <si>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</si>
  <si>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</si>
  <si>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</si>
  <si>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</si>
  <si>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</si>
  <si>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</si>
  <si>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</si>
  <si>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</si>
  <si>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</si>
  <si>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</si>
  <si>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</si>
  <si>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</si>
  <si>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</si>
  <si>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</si>
  <si>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</si>
  <si>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</si>
  <si>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</si>
  <si>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</si>
  <si>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</si>
  <si>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</si>
  <si>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</si>
  <si>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</si>
  <si>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</si>
  <si>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</si>
  <si>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</si>
  <si>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</si>
  <si>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</si>
  <si>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</si>
  <si>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</si>
  <si>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</si>
  <si>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</si>
  <si>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</si>
  <si>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</si>
  <si>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</si>
  <si>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</si>
  <si>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</si>
  <si>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</si>
  <si>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</si>
  <si>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</si>
  <si>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</si>
  <si>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</si>
  <si>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</si>
  <si>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</si>
  <si>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</si>
  <si>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</si>
  <si>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</si>
  <si>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</si>
  <si>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</si>
  <si>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</si>
  <si>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</si>
  <si>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</si>
  <si>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</si>
  <si>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</si>
  <si>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</si>
  <si>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</si>
  <si>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</si>
  <si>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</si>
  <si>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</si>
  <si>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</si>
  <si>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</si>
  <si>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</si>
  <si>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</si>
  <si>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</si>
  <si>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</si>
  <si>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</si>
  <si>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</si>
  <si>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</si>
  <si>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</si>
  <si>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</si>
  <si>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</si>
  <si>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</si>
  <si>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</si>
  <si>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</si>
  <si>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</si>
  <si>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</si>
  <si>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</si>
  <si>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</si>
  <si>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</si>
  <si>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</si>
  <si>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</si>
  <si>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</si>
  <si>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</si>
  <si>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</si>
  <si>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</si>
  <si>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</si>
  <si>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</si>
  <si>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</si>
  <si>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</si>
  <si>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</si>
  <si>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</si>
  <si>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</si>
  <si>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</si>
  <si>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</si>
  <si>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</si>
  <si>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</si>
  <si>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</si>
  <si>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</si>
  <si>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</si>
  <si>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</si>
  <si>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</si>
  <si>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</si>
  <si>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</si>
  <si>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</si>
  <si>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</si>
  <si>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</si>
  <si>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</si>
  <si>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</si>
  <si>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</si>
  <si>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</si>
  <si>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</si>
  <si>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</si>
  <si>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</si>
  <si>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</si>
  <si>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</si>
  <si>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</si>
  <si>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</si>
  <si>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</si>
  <si>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</si>
  <si>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</si>
  <si>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</si>
  <si>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</si>
  <si>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</si>
  <si>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</si>
  <si>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</si>
  <si>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</si>
  <si>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</si>
  <si>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</si>
  <si>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</si>
  <si>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</si>
  <si>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</si>
  <si>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</si>
  <si>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</si>
  <si>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</si>
  <si>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</si>
  <si>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</si>
  <si>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</si>
  <si>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</si>
  <si>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</si>
  <si>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</si>
  <si>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</si>
  <si>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</si>
  <si>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</si>
  <si>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</si>
  <si>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</si>
  <si>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</si>
  <si>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</si>
  <si>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</si>
  <si>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</si>
  <si>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</si>
  <si>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</si>
  <si>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</si>
  <si>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</si>
  <si>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</si>
  <si>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</si>
  <si>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</si>
  <si>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</si>
  <si>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</si>
  <si>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</si>
  <si>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</si>
  <si>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</si>
  <si>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</si>
  <si>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</si>
  <si>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</si>
  <si>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</si>
  <si>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</si>
  <si>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</si>
  <si>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</si>
  <si>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</si>
  <si>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</si>
  <si>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</si>
  <si>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</si>
  <si>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</si>
  <si>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</si>
  <si>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</si>
  <si>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</si>
  <si>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</si>
  <si>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</si>
  <si>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</si>
  <si>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</si>
  <si>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</si>
  <si>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</si>
  <si>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</si>
  <si>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</si>
  <si>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</si>
  <si>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</si>
  <si>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</si>
  <si>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</si>
  <si>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</si>
  <si>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</si>
  <si>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</si>
  <si>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</si>
  <si>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</si>
  <si>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</si>
  <si>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</si>
  <si>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</si>
  <si>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</si>
  <si>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</si>
  <si>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</si>
  <si>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</si>
  <si>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</si>
  <si>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</si>
  <si>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</si>
  <si>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</si>
  <si>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</si>
  <si>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</si>
  <si>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</si>
  <si>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</si>
  <si>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</si>
  <si>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</si>
  <si>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</si>
  <si>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</si>
  <si>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</si>
  <si>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</si>
  <si>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</si>
  <si>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</si>
  <si>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</si>
  <si>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</si>
  <si>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</si>
  <si>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</si>
  <si>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</si>
  <si>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</si>
  <si>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</si>
  <si>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</si>
  <si>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</si>
  <si>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</si>
  <si>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</si>
  <si>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</si>
  <si>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</si>
  <si>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</si>
  <si>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</si>
  <si>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</si>
  <si>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</si>
  <si>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</si>
  <si>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</si>
  <si>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</si>
  <si>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</si>
  <si>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</si>
  <si>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</si>
  <si>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</si>
  <si>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</si>
  <si>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</si>
  <si>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</si>
  <si>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</si>
  <si>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</si>
  <si>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</si>
  <si>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</si>
  <si>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</si>
  <si>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</si>
  <si>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</si>
  <si>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</si>
  <si>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</si>
  <si>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</si>
  <si>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</si>
  <si>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</si>
  <si>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</si>
  <si>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</si>
  <si>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</si>
  <si>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</si>
  <si>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</si>
  <si>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</si>
  <si>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</si>
  <si>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</si>
  <si>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</si>
  <si>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</si>
  <si>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</si>
  <si>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</si>
  <si>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</si>
  <si>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</si>
  <si>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</si>
  <si>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</si>
  <si>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</si>
  <si>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</si>
  <si>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</si>
  <si>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</si>
  <si>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</si>
  <si>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</si>
  <si>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</si>
  <si>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</si>
  <si>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</si>
  <si>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</si>
  <si>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</si>
  <si>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</si>
  <si>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</si>
  <si>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</si>
  <si>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</si>
  <si>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</si>
  <si>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</si>
  <si>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</si>
  <si>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</si>
  <si>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</si>
  <si>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</si>
  <si>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</si>
  <si>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</si>
  <si>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</si>
  <si>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</si>
  <si>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</si>
  <si>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</si>
  <si>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</si>
  <si>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</si>
  <si>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</si>
  <si>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</si>
  <si>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</si>
  <si>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</si>
  <si>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</si>
  <si>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</si>
  <si>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</si>
  <si>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</si>
  <si>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</si>
  <si>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</si>
  <si>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</si>
  <si>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</si>
  <si>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</si>
  <si>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</si>
  <si>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</si>
  <si>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</si>
  <si>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</si>
  <si>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</si>
  <si>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</si>
  <si>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</si>
  <si>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</si>
  <si>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</si>
  <si>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</si>
  <si>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</si>
  <si>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</si>
  <si>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</si>
  <si>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</si>
  <si>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</si>
  <si>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</si>
  <si>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</si>
  <si>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</si>
  <si>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</si>
  <si>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</si>
  <si>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</si>
  <si>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</si>
  <si>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</si>
  <si>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</si>
  <si>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</si>
  <si>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</si>
  <si>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</si>
  <si>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</si>
  <si>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</si>
  <si>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</si>
  <si>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</si>
  <si>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</si>
  <si>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</si>
  <si>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</si>
  <si>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</si>
  <si>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</si>
  <si>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</si>
  <si>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</si>
  <si>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</si>
  <si>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</si>
  <si>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</si>
  <si>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</si>
  <si>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</si>
  <si>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</si>
  <si>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</si>
  <si>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</si>
  <si>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</si>
  <si>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</si>
  <si>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</si>
  <si>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</si>
  <si>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</si>
  <si>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</si>
  <si>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</si>
  <si>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</si>
  <si>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</si>
  <si>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</si>
  <si>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</si>
  <si>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</si>
  <si>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</si>
  <si>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</si>
  <si>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</si>
  <si>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</si>
  <si>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</si>
  <si>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</si>
  <si>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</si>
  <si>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</si>
  <si>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</si>
  <si>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</si>
  <si>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</si>
  <si>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</si>
  <si>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</si>
  <si>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</si>
  <si>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</si>
  <si>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</si>
  <si>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</si>
  <si>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</si>
  <si>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</si>
  <si>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</si>
  <si>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</si>
  <si>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</si>
  <si>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</si>
  <si>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</si>
  <si>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</si>
  <si>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</si>
  <si>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</si>
  <si>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</si>
  <si>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</si>
  <si>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</si>
  <si>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</si>
  <si>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</si>
  <si>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</si>
  <si>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</si>
  <si>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</si>
  <si>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</si>
  <si>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</si>
  <si>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</si>
  <si>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</si>
  <si>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</si>
  <si>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</si>
  <si>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</si>
  <si>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</si>
  <si>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</si>
  <si>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</si>
  <si>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</si>
  <si>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</si>
  <si>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</si>
  <si>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</si>
  <si>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</si>
  <si>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</si>
  <si>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</si>
  <si>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</si>
  <si>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</si>
  <si>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</si>
  <si>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</si>
  <si>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</si>
  <si>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</si>
  <si>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</si>
  <si>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</si>
  <si>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</si>
  <si>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</si>
  <si>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</si>
  <si>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</si>
  <si>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</si>
  <si>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</si>
  <si>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</si>
  <si>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</si>
  <si>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</si>
  <si>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</si>
  <si>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</si>
  <si>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</si>
  <si>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</si>
  <si>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</si>
  <si>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</si>
  <si>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</si>
  <si>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</si>
  <si>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</si>
  <si>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</si>
  <si>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</si>
  <si>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</si>
  <si>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</si>
  <si>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</si>
  <si>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</si>
  <si>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</si>
  <si>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</si>
  <si>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</si>
  <si>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</si>
  <si>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</si>
  <si>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</si>
  <si>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</si>
  <si>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</si>
  <si>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</si>
  <si>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</si>
  <si>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</si>
  <si>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</si>
  <si>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</si>
  <si>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</si>
  <si>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</si>
  <si>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</si>
  <si>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</si>
  <si>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</si>
  <si>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</si>
  <si>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</si>
  <si>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</si>
  <si>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</si>
  <si>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</si>
  <si>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</si>
  <si>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</si>
  <si>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</si>
  <si>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</si>
  <si>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</si>
  <si>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</si>
  <si>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</si>
  <si>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</si>
  <si>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</si>
  <si>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</si>
  <si>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</si>
  <si>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</si>
  <si>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</si>
  <si>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</si>
  <si>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</si>
  <si>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</si>
  <si>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</si>
  <si>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</si>
  <si>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</si>
  <si>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</si>
  <si>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</si>
  <si>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</si>
  <si>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</si>
  <si>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</si>
  <si>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</si>
  <si>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</si>
  <si>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</si>
  <si>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</si>
  <si>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</si>
  <si>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</si>
  <si>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</si>
  <si>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</si>
  <si>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</si>
  <si>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</si>
  <si>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</si>
  <si>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</si>
  <si>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</si>
  <si>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</si>
  <si>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</si>
  <si>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</si>
  <si>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</si>
  <si>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</si>
  <si>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</si>
  <si>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</si>
  <si>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</si>
  <si>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</si>
  <si>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</si>
  <si>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</si>
  <si>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</si>
  <si>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</si>
  <si>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</si>
  <si>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</si>
  <si>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</si>
  <si>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</si>
  <si>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</si>
  <si>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</si>
  <si>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</si>
  <si>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</si>
  <si>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</si>
  <si>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</si>
  <si>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</si>
  <si>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</si>
  <si>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</si>
  <si>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</si>
  <si>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</si>
  <si>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</si>
  <si>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</si>
  <si>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</si>
  <si>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</si>
  <si>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</si>
  <si>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</si>
  <si>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</si>
  <si>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</si>
  <si>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</si>
  <si>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</si>
  <si>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</si>
  <si>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</si>
  <si>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</si>
  <si>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</si>
  <si>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</si>
  <si>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</si>
  <si>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</si>
  <si>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</si>
  <si>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</si>
  <si>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</si>
  <si>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</si>
  <si>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</si>
  <si>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</si>
  <si>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</si>
  <si>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</si>
  <si>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</si>
  <si>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</si>
  <si>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</si>
  <si>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</si>
  <si>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</si>
  <si>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</si>
  <si>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</si>
  <si>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</si>
  <si>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</si>
  <si>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</si>
  <si>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</si>
  <si>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</si>
  <si>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</si>
  <si>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</si>
  <si>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</si>
  <si>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</si>
  <si>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</si>
  <si>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</si>
  <si>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</si>
  <si>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</si>
  <si>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</si>
  <si>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</si>
  <si>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</si>
  <si>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</si>
  <si>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</si>
  <si>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</si>
  <si>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</si>
  <si>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</si>
  <si>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</si>
  <si>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</si>
  <si>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</si>
  <si>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</si>
  <si>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</si>
  <si>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</si>
  <si>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</si>
  <si>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</si>
  <si>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</si>
  <si>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</si>
  <si>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</si>
  <si>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</si>
  <si>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</si>
  <si>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</si>
  <si>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</si>
  <si>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</si>
  <si>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</si>
  <si>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</si>
  <si>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</si>
  <si>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</si>
  <si>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</si>
  <si>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</si>
  <si>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</si>
  <si>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</si>
  <si>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</si>
  <si>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</si>
  <si>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</si>
  <si>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</si>
  <si>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</si>
  <si>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</si>
  <si>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</si>
  <si>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</si>
  <si>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</si>
  <si>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</si>
  <si>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</si>
  <si>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</si>
  <si>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</si>
  <si>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</si>
  <si>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</si>
  <si>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</si>
  <si>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</si>
  <si>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</si>
  <si>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</si>
  <si>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</si>
  <si>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</si>
  <si>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</si>
  <si>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</si>
  <si>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</si>
  <si>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</si>
  <si>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</si>
  <si>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</si>
  <si>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</si>
  <si>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</si>
  <si>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</si>
  <si>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</si>
  <si>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</si>
  <si>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</si>
  <si>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</si>
  <si>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</si>
  <si>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</si>
  <si>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</si>
  <si>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</si>
  <si>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</si>
  <si>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</si>
  <si>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</si>
  <si>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</si>
  <si>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</si>
  <si>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</si>
  <si>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</si>
  <si>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</si>
  <si>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</si>
  <si>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</si>
  <si>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</si>
  <si>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</si>
  <si>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</si>
  <si>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</si>
  <si>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</si>
  <si>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</si>
  <si>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</si>
  <si>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</si>
  <si>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</si>
  <si>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</si>
  <si>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</si>
  <si>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</si>
  <si>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</si>
  <si>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</si>
  <si>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</si>
  <si>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</si>
  <si>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</si>
  <si>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</si>
  <si>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</si>
  <si>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</si>
  <si>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</si>
  <si>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</si>
  <si>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</si>
  <si>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</si>
  <si>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</si>
  <si>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</si>
  <si>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</si>
  <si>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</si>
  <si>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</si>
  <si>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</si>
  <si>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</si>
  <si>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</si>
  <si>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</si>
  <si>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</si>
  <si>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</si>
  <si>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</si>
  <si>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</si>
  <si>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</si>
  <si>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</si>
  <si>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</si>
  <si>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</si>
  <si>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</si>
  <si>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</si>
  <si>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</si>
  <si>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</si>
  <si>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</si>
  <si>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</si>
  <si>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</si>
  <si>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</si>
  <si>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</si>
  <si>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</si>
  <si>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</si>
  <si>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</si>
  <si>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</si>
  <si>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</si>
  <si>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</si>
  <si>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</si>
  <si>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</si>
  <si>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</si>
  <si>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</si>
  <si>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</si>
  <si>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</si>
  <si>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</si>
  <si>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</si>
  <si>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</si>
  <si>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</si>
  <si>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</si>
  <si>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</si>
  <si>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</si>
  <si>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</si>
  <si>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</si>
  <si>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</si>
  <si>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</si>
  <si>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</si>
  <si>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</si>
  <si>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</si>
  <si>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</si>
  <si>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</si>
  <si>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</si>
  <si>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</si>
  <si>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</si>
  <si>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</si>
  <si>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</si>
  <si>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</si>
  <si>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</si>
  <si>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</si>
  <si>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</si>
  <si>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</si>
  <si>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</si>
  <si>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</si>
  <si>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</si>
  <si>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</si>
  <si>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</si>
  <si>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</si>
  <si>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</si>
  <si>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</si>
  <si>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</si>
  <si>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</si>
  <si>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</si>
  <si>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</si>
  <si>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</si>
  <si>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</si>
  <si>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</si>
  <si>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</si>
  <si>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</si>
  <si>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</si>
  <si>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</si>
  <si>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</si>
  <si>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</si>
  <si>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</si>
  <si>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</si>
  <si>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</si>
  <si>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</si>
  <si>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</si>
  <si>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</si>
  <si>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</si>
  <si>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</si>
  <si>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</si>
  <si>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</si>
  <si>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</si>
  <si>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</si>
  <si>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</si>
  <si>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</si>
  <si>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</si>
  <si>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</si>
  <si>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</si>
  <si>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</si>
  <si>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</si>
  <si>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</si>
  <si>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</si>
  <si>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</si>
  <si>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</si>
  <si>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</si>
  <si>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</si>
  <si>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</si>
  <si>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</si>
  <si>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</si>
  <si>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</si>
  <si>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</si>
  <si>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</si>
  <si>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</si>
  <si>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</si>
  <si>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</si>
  <si>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</si>
  <si>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</si>
  <si>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</si>
  <si>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</si>
  <si>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</si>
  <si>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</si>
  <si>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</si>
  <si>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</si>
  <si>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</si>
  <si>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</si>
  <si>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</si>
  <si>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</si>
  <si>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</si>
  <si>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</si>
  <si>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</si>
  <si>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</si>
  <si>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</si>
  <si>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</si>
  <si>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</si>
  <si>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</si>
  <si>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</si>
  <si>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</si>
  <si>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</si>
  <si>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</si>
  <si>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</si>
  <si>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</si>
  <si>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</si>
  <si>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</si>
  <si>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</si>
  <si>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</si>
  <si>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</si>
  <si>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</si>
  <si>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</si>
  <si>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</si>
  <si>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</si>
  <si>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</si>
  <si>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</si>
  <si>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</si>
  <si>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</si>
  <si>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</si>
  <si>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</si>
  <si>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</si>
  <si>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</si>
  <si>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</si>
  <si>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</si>
  <si>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</si>
  <si>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</si>
  <si>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</si>
  <si>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</si>
  <si>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</si>
  <si>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</si>
  <si>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</si>
  <si>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</si>
  <si>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</si>
  <si>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</si>
  <si>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</si>
  <si>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</si>
  <si>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</si>
  <si>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</si>
  <si>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</si>
  <si>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</si>
  <si>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</si>
  <si>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</si>
  <si>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</si>
  <si>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</si>
  <si>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</si>
  <si>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</si>
  <si>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</si>
  <si>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</si>
  <si>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</si>
  <si>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</si>
  <si>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</si>
  <si>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</si>
  <si>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</si>
  <si>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</si>
  <si>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</si>
  <si>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</si>
  <si>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</si>
  <si>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</si>
  <si>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</si>
  <si>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</si>
  <si>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</si>
  <si>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</si>
  <si>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</si>
  <si>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</si>
  <si>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</si>
  <si>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</si>
  <si>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</si>
  <si>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</si>
  <si>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</si>
  <si>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</si>
  <si>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</si>
  <si>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</si>
  <si>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</si>
  <si>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</si>
  <si>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</si>
  <si>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</si>
  <si>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</si>
  <si>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</si>
  <si>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</si>
  <si>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</si>
  <si>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</si>
  <si>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</si>
  <si>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</si>
  <si>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</si>
  <si>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</si>
  <si>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</si>
  <si>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</si>
  <si>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</si>
  <si>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</si>
  <si>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</si>
  <si>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</si>
  <si>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</si>
  <si>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</si>
  <si>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</si>
  <si>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</si>
  <si>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</si>
  <si>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</si>
  <si>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</si>
  <si>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</si>
  <si>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</si>
  <si>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</si>
  <si>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</si>
  <si>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</si>
  <si>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</si>
  <si>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</si>
  <si>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</si>
  <si>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</si>
  <si>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</si>
  <si>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</si>
  <si>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</si>
  <si>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</si>
  <si>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</si>
  <si>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</si>
  <si>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</si>
  <si>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</si>
  <si>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</si>
  <si>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</si>
  <si>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</si>
  <si>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</si>
  <si>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</si>
  <si>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</si>
  <si>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</si>
  <si>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</si>
  <si>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</si>
  <si>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</si>
  <si>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</si>
  <si>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</si>
  <si>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</si>
  <si>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</si>
  <si>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</si>
  <si>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</si>
  <si>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</si>
  <si>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</si>
  <si>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</si>
  <si>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</si>
  <si>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</si>
  <si>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</si>
  <si>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</si>
  <si>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</si>
  <si>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</si>
  <si>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</si>
  <si>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</si>
  <si>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</si>
  <si>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</si>
  <si>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</si>
  <si>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</si>
  <si>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</si>
  <si>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</si>
  <si>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</si>
  <si>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</si>
  <si>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</si>
  <si>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</si>
  <si>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</si>
  <si>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</si>
  <si>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</si>
  <si>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</si>
  <si>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</si>
  <si>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</si>
  <si>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</si>
  <si>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</si>
  <si>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</si>
  <si>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</si>
  <si>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</si>
  <si>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</si>
  <si>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</si>
  <si>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</si>
  <si>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</si>
  <si>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</si>
  <si>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</si>
  <si>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</si>
  <si>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</si>
  <si>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</si>
  <si>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</si>
  <si>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</si>
  <si>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</si>
  <si>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</si>
  <si>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</si>
  <si>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</si>
  <si>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</si>
  <si>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</si>
  <si>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</si>
  <si>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</si>
  <si>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</si>
  <si>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</si>
  <si>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</si>
  <si>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</si>
  <si>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</si>
  <si>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</si>
  <si>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</si>
  <si>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</si>
  <si>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</si>
  <si>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</si>
  <si>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</si>
  <si>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</si>
  <si>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</si>
  <si>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</si>
  <si>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</si>
  <si>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</si>
  <si>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</si>
  <si>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</si>
  <si>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</si>
  <si>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</si>
  <si>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</si>
  <si>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</si>
  <si>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</si>
  <si>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</si>
  <si>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</si>
  <si>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</si>
  <si>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</si>
  <si>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</si>
  <si>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</si>
  <si>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</si>
  <si>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</si>
  <si>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</si>
  <si>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</si>
  <si>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</si>
  <si>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</si>
  <si>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</si>
  <si>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</si>
  <si>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</si>
  <si>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</si>
  <si>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</si>
  <si>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</si>
  <si>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</si>
  <si>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</si>
  <si>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</si>
  <si>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</si>
  <si>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</si>
  <si>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</si>
  <si>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</si>
  <si>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</si>
  <si>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</si>
  <si>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</si>
  <si>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</si>
  <si>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</si>
  <si>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</si>
  <si>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</si>
  <si>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</si>
  <si>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</si>
  <si>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</si>
  <si>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</si>
  <si>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</si>
  <si>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</si>
  <si>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</si>
  <si>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</si>
  <si>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</si>
  <si>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</si>
  <si>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</si>
  <si>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</si>
  <si>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</si>
  <si>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</si>
  <si>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</si>
  <si>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</si>
  <si>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</si>
  <si>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</si>
  <si>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</si>
  <si>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</si>
  <si>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</si>
  <si>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</si>
  <si>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</si>
  <si>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</si>
  <si>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</si>
  <si>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</si>
  <si>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</si>
  <si>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</si>
  <si>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</si>
  <si>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</si>
  <si>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</si>
  <si>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</si>
  <si>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</si>
  <si>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</si>
  <si>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</si>
  <si>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</si>
  <si>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</si>
  <si>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</si>
  <si>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</si>
  <si>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</si>
  <si>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</si>
  <si>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</si>
  <si>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</si>
  <si>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</si>
  <si>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</si>
  <si>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</si>
  <si>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</si>
  <si>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</si>
  <si>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</si>
  <si>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</si>
  <si>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</si>
  <si>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</si>
  <si>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</si>
  <si>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</si>
  <si>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</si>
  <si>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</si>
  <si>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</si>
  <si>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</si>
  <si>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</si>
  <si>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</si>
  <si>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</si>
  <si>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</si>
  <si>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</si>
  <si>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</si>
  <si>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</si>
  <si>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</si>
  <si>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</si>
  <si>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</si>
  <si>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</si>
  <si>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</si>
  <si>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</si>
  <si>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</si>
  <si>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</si>
  <si>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</si>
  <si>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</si>
  <si>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</si>
  <si>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</si>
  <si>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</si>
  <si>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</si>
  <si>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</si>
  <si>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</si>
  <si>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</si>
  <si>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</si>
  <si>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</si>
  <si>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</si>
  <si>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</si>
  <si>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</si>
  <si>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</si>
  <si>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</si>
  <si>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</si>
  <si>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</si>
  <si>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</si>
  <si>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</si>
  <si>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</si>
  <si>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</si>
  <si>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</si>
  <si>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</si>
  <si>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</si>
  <si>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</si>
  <si>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</si>
  <si>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</si>
  <si>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</si>
  <si>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</si>
  <si>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</si>
  <si>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</si>
  <si>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</si>
  <si>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</si>
  <si>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</si>
  <si>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</si>
  <si>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</si>
  <si>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</si>
  <si>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</si>
  <si>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</si>
  <si>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</si>
  <si>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</si>
  <si>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</si>
  <si>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</si>
  <si>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</si>
  <si>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</si>
  <si>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</si>
  <si>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</si>
  <si>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</si>
  <si>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</si>
  <si>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</si>
  <si>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</si>
  <si>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</si>
  <si>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</si>
  <si>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</si>
  <si>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</si>
  <si>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</si>
  <si>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</si>
  <si>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</si>
  <si>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</si>
  <si>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</si>
  <si>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</si>
  <si>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</si>
  <si>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</si>
  <si>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</si>
  <si>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</si>
  <si>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</si>
  <si>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</si>
  <si>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</si>
  <si>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</si>
  <si>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</si>
  <si>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</si>
  <si>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</si>
  <si>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</si>
  <si>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</si>
  <si>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</si>
  <si>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</si>
  <si>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</si>
  <si>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</si>
  <si>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</si>
  <si>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</si>
  <si>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</si>
  <si>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</si>
  <si>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</si>
  <si>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</si>
  <si>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</si>
  <si>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</si>
  <si>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</si>
  <si>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</si>
  <si>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</si>
  <si>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</si>
  <si>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</si>
  <si>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</si>
  <si>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</si>
  <si>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</si>
  <si>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</si>
  <si>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</si>
  <si>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</si>
  <si>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</si>
  <si>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</si>
  <si>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</si>
  <si>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</si>
  <si>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</si>
  <si>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</si>
  <si>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</si>
  <si>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</si>
  <si>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</si>
  <si>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</si>
  <si>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</si>
  <si>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</si>
  <si>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</si>
  <si>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</si>
  <si>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</si>
  <si>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</si>
  <si>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</si>
  <si>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</si>
  <si>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</si>
  <si>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</si>
  <si>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</si>
  <si>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</si>
  <si>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</si>
  <si>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</si>
  <si>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</si>
  <si>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</si>
  <si>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</si>
  <si>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</si>
  <si>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</si>
  <si>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</si>
  <si>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</si>
  <si>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</si>
  <si>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</si>
  <si>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</si>
  <si>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</si>
  <si>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</si>
  <si>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</si>
  <si>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</si>
  <si>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</si>
  <si>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</si>
  <si>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</si>
  <si>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</si>
  <si>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</si>
  <si>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</si>
  <si>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</si>
  <si>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</si>
  <si>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</si>
  <si>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</si>
  <si>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</si>
  <si>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</si>
  <si>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</si>
  <si>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</si>
  <si>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</si>
  <si>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</si>
  <si>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</si>
  <si>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</si>
  <si>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</si>
  <si>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</si>
  <si>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</si>
  <si>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</si>
  <si>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</si>
  <si>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</si>
  <si>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</si>
  <si>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</si>
  <si>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</si>
  <si>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</si>
  <si>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</si>
  <si>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</si>
  <si>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</si>
  <si>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</si>
  <si>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</si>
  <si>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</si>
  <si>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</si>
  <si>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</si>
  <si>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</si>
  <si>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</si>
  <si>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</si>
  <si>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</si>
  <si>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</si>
  <si>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</si>
  <si>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</si>
  <si>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</si>
  <si>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</si>
  <si>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</si>
  <si>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</si>
  <si>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</si>
  <si>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</si>
  <si>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</si>
  <si>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</si>
  <si>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</si>
  <si>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</si>
  <si>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</si>
  <si>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</si>
  <si>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</si>
  <si>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</si>
  <si>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</si>
  <si>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</si>
  <si>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</si>
  <si>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</si>
  <si>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</si>
  <si>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</si>
  <si>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</si>
  <si>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</si>
  <si>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</si>
  <si>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</si>
  <si>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</si>
  <si>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</si>
  <si>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</si>
  <si>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</si>
  <si>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</si>
  <si>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</si>
  <si>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</si>
  <si>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</si>
  <si>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</si>
  <si>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</si>
  <si>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</si>
  <si>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</si>
  <si>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</si>
  <si>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</si>
  <si>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</si>
  <si>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</si>
  <si>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</si>
  <si>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</si>
  <si>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</si>
  <si>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</si>
  <si>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</si>
  <si>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</si>
  <si>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</si>
  <si>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</si>
  <si>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</si>
  <si>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</si>
  <si>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</si>
  <si>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</si>
  <si>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</si>
  <si>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</si>
  <si>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</si>
  <si>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</si>
  <si>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</si>
  <si>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</si>
  <si>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</si>
  <si>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</si>
  <si>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</si>
  <si>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</si>
  <si>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</si>
  <si>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</si>
  <si>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</si>
  <si>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</si>
  <si>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</si>
  <si>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</si>
  <si>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</si>
  <si>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</si>
  <si>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</si>
  <si>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</si>
  <si>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</si>
  <si>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</si>
  <si>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</si>
  <si>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</si>
  <si>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</si>
  <si>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</si>
  <si>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</si>
  <si>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</si>
  <si>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</si>
  <si>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</si>
  <si>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</si>
  <si>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</si>
  <si>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</si>
  <si>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</si>
  <si>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</si>
  <si>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</si>
  <si>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</si>
  <si>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</si>
  <si>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</si>
  <si>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</si>
  <si>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</si>
  <si>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</si>
  <si>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</si>
  <si>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</si>
  <si>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</si>
  <si>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</si>
  <si>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</si>
  <si>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</si>
  <si>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</si>
  <si>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</si>
  <si>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</si>
  <si>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</si>
  <si>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</si>
  <si>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</si>
  <si>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</si>
  <si>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</si>
  <si>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</si>
  <si>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</si>
  <si>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</si>
  <si>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</si>
  <si>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</si>
  <si>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</si>
  <si>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</si>
  <si>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</si>
  <si>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</si>
  <si>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</si>
  <si>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</si>
  <si>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</si>
  <si>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</si>
  <si>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</si>
  <si>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</si>
  <si>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</si>
  <si>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</si>
  <si>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</si>
  <si>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</si>
  <si>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</si>
  <si>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</si>
  <si>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</si>
  <si>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</si>
  <si>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</si>
  <si>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</si>
  <si>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</si>
  <si>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</si>
  <si>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</si>
  <si>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</si>
  <si>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</si>
  <si>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</si>
  <si>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</si>
  <si>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</si>
  <si>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</si>
  <si>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</si>
  <si>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</si>
  <si>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</si>
  <si>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</si>
  <si>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</si>
  <si>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</si>
  <si>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</si>
  <si>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</si>
  <si>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</si>
  <si>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</si>
  <si>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</si>
  <si>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</si>
  <si>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</si>
  <si>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</si>
  <si>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</si>
  <si>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</si>
  <si>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</si>
  <si>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</si>
  <si>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</si>
  <si>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</si>
  <si>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</si>
  <si>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</si>
  <si>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</si>
  <si>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</si>
  <si>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</si>
  <si>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</si>
  <si>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</si>
  <si>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</si>
  <si>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</si>
  <si>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</si>
  <si>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</si>
  <si>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</si>
  <si>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</si>
  <si>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</si>
  <si>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</si>
  <si>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</si>
  <si>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</si>
  <si>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</si>
  <si>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</si>
  <si>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</si>
  <si>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</si>
  <si>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</si>
  <si>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</si>
  <si>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</si>
  <si>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</si>
  <si>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</si>
  <si>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</si>
  <si>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</si>
  <si>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</si>
  <si>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</si>
  <si>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</si>
  <si>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</si>
  <si>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</si>
  <si>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</si>
  <si>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</si>
  <si>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</si>
  <si>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</si>
  <si>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</si>
  <si>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</si>
  <si>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</si>
  <si>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</si>
  <si>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</si>
  <si>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</si>
  <si>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</si>
  <si>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</si>
  <si>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</si>
  <si>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</si>
  <si>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</si>
  <si>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</si>
  <si>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</si>
  <si>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</si>
  <si>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</si>
  <si>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</si>
  <si>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</si>
  <si>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</si>
  <si>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</si>
  <si>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</si>
  <si>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</si>
  <si>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</si>
  <si>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</si>
  <si>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</si>
  <si>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</si>
  <si>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</si>
  <si>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</si>
  <si>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</si>
  <si>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</si>
  <si>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</si>
  <si>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</si>
  <si>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</si>
  <si>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</si>
  <si>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</si>
  <si>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</si>
  <si>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</si>
  <si>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</si>
  <si>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</si>
  <si>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</si>
  <si>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</si>
  <si>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</si>
  <si>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</si>
  <si>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</si>
  <si>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</si>
  <si>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</si>
  <si>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</si>
  <si>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</si>
  <si>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</si>
  <si>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</si>
  <si>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</si>
  <si>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</si>
  <si>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</si>
  <si>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</si>
  <si>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</si>
  <si>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</si>
  <si>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</si>
  <si>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</si>
  <si>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</si>
  <si>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</si>
  <si>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</si>
  <si>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</si>
  <si>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</si>
  <si>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</si>
  <si>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</si>
  <si>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</si>
  <si>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</si>
  <si>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</si>
  <si>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</si>
  <si>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</si>
  <si>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</si>
  <si>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</si>
  <si>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</si>
  <si>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</si>
  <si>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</si>
  <si>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</si>
  <si>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</si>
  <si>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</si>
  <si>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</si>
  <si>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</si>
  <si>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</si>
  <si>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</si>
  <si>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</si>
  <si>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</si>
  <si>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</si>
  <si>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</si>
  <si>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</si>
  <si>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</si>
  <si>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</si>
  <si>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</si>
  <si>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</si>
  <si>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</si>
  <si>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</si>
  <si>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</si>
  <si>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</si>
  <si>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</si>
  <si>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</si>
  <si>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</si>
  <si>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</si>
  <si>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</si>
  <si>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</si>
  <si>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</si>
  <si>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</si>
  <si>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</si>
  <si>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</si>
  <si>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</si>
  <si>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</si>
  <si>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</si>
  <si>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</si>
  <si>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</si>
  <si>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</si>
  <si>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</si>
  <si>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</si>
  <si>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</si>
  <si>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</si>
  <si>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</si>
  <si>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</si>
  <si>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</si>
  <si>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</si>
  <si>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</si>
  <si>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</si>
  <si>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</si>
  <si>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</si>
  <si>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</si>
  <si>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</si>
  <si>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</si>
  <si>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</si>
  <si>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</si>
  <si>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</si>
  <si>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</si>
  <si>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</si>
  <si>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</si>
  <si>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</si>
  <si>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</si>
  <si>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</si>
  <si>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</si>
  <si>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</si>
  <si>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</si>
  <si>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</si>
  <si>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</si>
  <si>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</si>
  <si>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</si>
  <si>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</si>
  <si>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</si>
  <si>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</si>
  <si>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</si>
  <si>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</si>
  <si>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</si>
  <si>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</si>
  <si>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</si>
  <si>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</si>
  <si>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</si>
  <si>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</si>
  <si>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</si>
  <si>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</si>
  <si>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</si>
  <si>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</si>
  <si>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</si>
  <si>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</si>
  <si>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</si>
  <si>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</si>
  <si>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</si>
  <si>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</si>
  <si>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</si>
  <si>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</si>
  <si>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</si>
  <si>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</si>
  <si>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</si>
  <si>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</si>
  <si>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</si>
  <si>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</si>
  <si>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</si>
  <si>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</si>
  <si>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</si>
  <si>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</si>
  <si>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</si>
  <si>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</si>
  <si>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</si>
  <si>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</si>
  <si>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</si>
  <si>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</si>
  <si>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</si>
  <si>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</si>
  <si>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</si>
  <si>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</si>
  <si>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</si>
  <si>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</si>
  <si>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</si>
  <si>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</si>
  <si>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</si>
  <si>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</si>
  <si>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</si>
  <si>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</si>
  <si>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</si>
  <si>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</si>
  <si>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</si>
  <si>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</si>
  <si>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</si>
  <si>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</si>
  <si>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</si>
  <si>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</si>
  <si>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</si>
  <si>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</si>
  <si>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</si>
  <si>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</si>
  <si>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</si>
  <si>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</si>
  <si>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</si>
  <si>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</si>
  <si>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</si>
  <si>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</si>
  <si>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</si>
  <si>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</si>
  <si>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</si>
  <si>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</si>
  <si>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</si>
  <si>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</si>
  <si>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</si>
  <si>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</si>
  <si>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</si>
  <si>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</si>
  <si>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</si>
  <si>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</si>
  <si>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</si>
  <si>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</si>
  <si>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</si>
  <si>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</si>
  <si>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</si>
  <si>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</si>
  <si>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</si>
  <si>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</si>
  <si>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</si>
  <si>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</si>
  <si>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</si>
  <si>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</si>
  <si>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</si>
  <si>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</si>
  <si>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</si>
  <si>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</si>
  <si>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</si>
  <si>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</si>
  <si>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</si>
  <si>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</si>
  <si>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</si>
  <si>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</si>
  <si>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</si>
  <si>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</si>
  <si>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</si>
  <si>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</si>
  <si>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</si>
  <si>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</si>
  <si>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</si>
  <si>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</si>
  <si>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</si>
  <si>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</si>
  <si>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</si>
  <si>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</si>
  <si>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</si>
  <si>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</si>
  <si>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</si>
  <si>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</si>
  <si>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</si>
  <si>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</si>
  <si>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</si>
  <si>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</si>
  <si>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</si>
  <si>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</si>
  <si>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</si>
  <si>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</si>
  <si>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</si>
  <si>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</si>
  <si>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</si>
  <si>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</si>
  <si>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</si>
  <si>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</si>
  <si>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</si>
  <si>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</si>
  <si>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</si>
  <si>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</si>
  <si>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</si>
  <si>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</si>
  <si>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</si>
  <si>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</si>
  <si>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</si>
  <si>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</si>
  <si>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</si>
  <si>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</si>
  <si>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</si>
  <si>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</si>
  <si>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</si>
  <si>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</si>
  <si>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</si>
  <si>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</si>
  <si>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</si>
  <si>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</si>
  <si>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</si>
  <si>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</si>
  <si>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</si>
  <si>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</si>
  <si>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</si>
  <si>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</si>
  <si>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</si>
  <si>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</si>
  <si>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</si>
  <si>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</si>
  <si>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</si>
  <si>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</si>
  <si>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</si>
  <si>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</si>
  <si>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</si>
  <si>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</si>
  <si>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</si>
  <si>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</si>
  <si>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</si>
  <si>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</si>
  <si>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</si>
  <si>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</si>
  <si>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</si>
  <si>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</si>
  <si>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</si>
  <si>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</si>
  <si>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</si>
  <si>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</si>
  <si>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</si>
  <si>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</si>
  <si>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</si>
  <si>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</si>
  <si>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</si>
  <si>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</si>
  <si>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</si>
  <si>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</si>
  <si>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</si>
  <si>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</si>
  <si>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</si>
  <si>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</si>
  <si>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</si>
  <si>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</si>
  <si>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</si>
  <si>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</si>
  <si>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</si>
  <si>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</si>
  <si>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</si>
  <si>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</si>
  <si>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</si>
  <si>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</si>
  <si>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</si>
  <si>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</si>
  <si>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</si>
  <si>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</si>
  <si>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</si>
  <si>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</si>
  <si>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</si>
  <si>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</si>
  <si>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</si>
  <si>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</si>
  <si>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</si>
  <si>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</si>
  <si>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</si>
  <si>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</si>
  <si>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</si>
  <si>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</si>
  <si>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</si>
  <si>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</si>
  <si>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</si>
  <si>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</si>
  <si>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</si>
  <si>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</si>
  <si>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</si>
  <si>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</si>
  <si>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</si>
  <si>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</si>
  <si>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</si>
  <si>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</si>
  <si>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</si>
  <si>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</si>
  <si>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</si>
  <si>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</si>
  <si>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</si>
  <si>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</si>
  <si>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</si>
  <si>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</si>
  <si>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</si>
  <si>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</si>
  <si>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</si>
  <si>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</si>
  <si>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</si>
  <si>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</si>
  <si>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</si>
  <si>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</si>
  <si>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</si>
  <si>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</si>
  <si>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</si>
  <si>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</si>
  <si>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</si>
  <si>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</si>
  <si>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</si>
  <si>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</si>
  <si>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</si>
  <si>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</si>
  <si>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</si>
  <si>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</si>
  <si>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</si>
  <si>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</si>
  <si>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</si>
  <si>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</si>
  <si>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</si>
  <si>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</si>
  <si>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</si>
  <si>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</si>
  <si>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</si>
  <si>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</si>
  <si>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</si>
  <si>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</si>
  <si>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</si>
  <si>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</si>
  <si>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</si>
  <si>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</si>
  <si>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</si>
  <si>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</si>
  <si>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</si>
  <si>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</si>
  <si>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</si>
  <si>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</si>
  <si>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</si>
  <si>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</si>
  <si>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</si>
  <si>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</si>
  <si>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</si>
  <si>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</si>
  <si>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</si>
  <si>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</si>
  <si>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</si>
  <si>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</si>
  <si>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</si>
  <si>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</si>
  <si>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</si>
  <si>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</si>
  <si>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</si>
  <si>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</si>
  <si>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</si>
  <si>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</si>
  <si>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</si>
  <si>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</si>
  <si>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</si>
  <si>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</si>
  <si>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</si>
  <si>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</si>
  <si>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</si>
  <si>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</si>
  <si>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</si>
  <si>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</si>
  <si>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</si>
  <si>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</si>
  <si>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</si>
  <si>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</si>
  <si>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</si>
  <si>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</si>
  <si>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</si>
  <si>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</si>
  <si>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</si>
  <si>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</si>
  <si>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</si>
  <si>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</si>
  <si>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</si>
  <si>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</si>
  <si>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</si>
  <si>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</si>
  <si>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</si>
  <si>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</si>
  <si>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</si>
  <si>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</si>
  <si>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</si>
  <si>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</si>
  <si>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</si>
  <si>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</si>
  <si>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</si>
  <si>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</si>
  <si>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</si>
  <si>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</si>
  <si>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</si>
  <si>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</si>
  <si>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</si>
  <si>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</si>
  <si>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</si>
  <si>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</si>
  <si>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</si>
  <si>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</si>
  <si>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</si>
  <si>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</si>
  <si>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</si>
  <si>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</si>
  <si>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</si>
  <si>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</si>
  <si>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</si>
  <si>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</si>
  <si>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</si>
  <si>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</si>
  <si>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</si>
  <si>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</si>
  <si>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</si>
  <si>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</si>
  <si>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</si>
  <si>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</si>
  <si>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</si>
  <si>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</si>
  <si>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</si>
  <si>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</si>
  <si>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</si>
  <si>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</si>
  <si>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</si>
  <si>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</si>
  <si>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</si>
  <si>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</si>
  <si>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</si>
  <si>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</si>
  <si>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</si>
  <si>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</si>
  <si>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</si>
  <si>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</si>
  <si>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</si>
  <si>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</si>
  <si>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</si>
  <si>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</si>
  <si>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</si>
  <si>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</si>
  <si>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</si>
  <si>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</si>
  <si>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</si>
  <si>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</si>
  <si>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</si>
  <si>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</si>
  <si>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</si>
  <si>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</si>
  <si>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</si>
  <si>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</si>
  <si>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</si>
  <si>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</si>
  <si>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</si>
  <si>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</si>
  <si>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</si>
  <si>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</si>
  <si>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</si>
  <si>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</si>
  <si>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</si>
  <si>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</si>
  <si>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</si>
  <si>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</si>
  <si>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</si>
  <si>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</si>
  <si>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</si>
  <si>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</si>
  <si>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</si>
  <si>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</si>
  <si>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</si>
  <si>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</si>
  <si>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</si>
  <si>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</si>
  <si>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</si>
  <si>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</si>
  <si>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</si>
  <si>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</si>
  <si>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</si>
  <si>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</si>
  <si>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</si>
  <si>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</si>
  <si>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</si>
  <si>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</si>
  <si>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</si>
  <si>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</si>
  <si>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</si>
  <si>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</si>
  <si>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</si>
  <si>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</si>
  <si>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</si>
  <si>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</si>
  <si>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</si>
  <si>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</si>
  <si>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</si>
  <si>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</si>
  <si>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</si>
  <si>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</si>
  <si>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</si>
  <si>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</si>
  <si>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</si>
  <si>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</si>
  <si>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</si>
  <si>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</si>
  <si>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</si>
  <si>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</si>
  <si>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</si>
  <si>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</si>
  <si>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</si>
  <si>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</si>
  <si>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</si>
  <si>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</si>
  <si>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</si>
  <si>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</si>
  <si>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</si>
  <si>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</si>
  <si>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</si>
  <si>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</si>
  <si>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</si>
  <si>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</si>
  <si>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</si>
  <si>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</si>
  <si>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</si>
  <si>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</si>
  <si>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</si>
  <si>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</si>
  <si>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</si>
  <si>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</si>
  <si>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</si>
  <si>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</si>
  <si>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</si>
  <si>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</si>
  <si>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</si>
  <si>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</si>
  <si>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</si>
  <si>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</si>
  <si>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</si>
  <si>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</si>
  <si>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</si>
  <si>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</si>
  <si>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</si>
  <si>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</si>
  <si>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</si>
  <si>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</si>
  <si>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</si>
  <si>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</si>
  <si>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</si>
  <si>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</si>
  <si>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</si>
  <si>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</si>
  <si>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</si>
  <si>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</si>
  <si>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</si>
  <si>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</si>
  <si>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</si>
  <si>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</si>
  <si>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</si>
  <si>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</si>
  <si>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</si>
  <si>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</si>
  <si>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</si>
  <si>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</si>
  <si>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</si>
  <si>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</si>
  <si>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</si>
  <si>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</si>
  <si>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</si>
  <si>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</si>
  <si>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</si>
  <si>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</si>
  <si>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</si>
  <si>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</si>
  <si>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</si>
  <si>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</si>
  <si>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</si>
  <si>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</si>
  <si>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</si>
  <si>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</si>
  <si>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</si>
  <si>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</si>
  <si>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</si>
  <si>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</si>
  <si>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</si>
  <si>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</si>
  <si>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</si>
  <si>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</si>
  <si>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</si>
  <si>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</si>
  <si>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</si>
  <si>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</si>
  <si>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</si>
  <si>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</si>
  <si>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</si>
  <si>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</si>
  <si>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</si>
  <si>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</si>
  <si>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</si>
  <si>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</si>
  <si>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</si>
  <si>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</si>
  <si>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</si>
  <si>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</si>
  <si>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</si>
  <si>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</si>
  <si>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</si>
  <si>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</si>
  <si>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</si>
  <si>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</si>
  <si>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</si>
  <si>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</si>
  <si>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</si>
  <si>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</si>
  <si>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</si>
  <si>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</si>
  <si>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</si>
  <si>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</si>
  <si>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</si>
  <si>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</si>
  <si>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</si>
  <si>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</si>
  <si>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</si>
  <si>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</si>
  <si>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</si>
  <si>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</si>
  <si>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</si>
  <si>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</si>
  <si>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</si>
  <si>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</si>
  <si>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</si>
  <si>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</si>
  <si>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</si>
  <si>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</si>
  <si>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</si>
  <si>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</si>
  <si>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</si>
  <si>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</si>
  <si>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</si>
  <si>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</si>
  <si>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</si>
  <si>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</si>
  <si>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</si>
  <si>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</si>
  <si>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</si>
  <si>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</si>
  <si>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</si>
  <si>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</si>
  <si>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</si>
  <si>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</si>
  <si>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</si>
  <si>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</si>
  <si>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</si>
  <si>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</si>
  <si>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</si>
  <si>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</si>
  <si>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</si>
  <si>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</si>
  <si>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</si>
  <si>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</si>
  <si>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</si>
  <si>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</si>
  <si>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</si>
  <si>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</si>
  <si>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</si>
  <si>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</si>
  <si>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</si>
  <si>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</si>
  <si>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</si>
  <si>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</si>
  <si>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</si>
  <si>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</si>
  <si>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</si>
  <si>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</si>
  <si>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</si>
  <si>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</si>
  <si>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</si>
  <si>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</si>
  <si>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</si>
  <si>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</si>
  <si>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</si>
  <si>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</si>
  <si>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</si>
  <si>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</si>
  <si>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</si>
  <si>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</si>
  <si>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</si>
  <si>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</si>
  <si>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</si>
  <si>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</si>
  <si>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</si>
  <si>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</si>
  <si>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</si>
  <si>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</si>
  <si>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</si>
  <si>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</si>
  <si>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</si>
  <si>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</si>
  <si>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</si>
  <si>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</si>
  <si>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</si>
  <si>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</si>
  <si>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</si>
  <si>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</si>
  <si>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</si>
  <si>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</si>
  <si>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</si>
  <si>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</si>
  <si>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</si>
  <si>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</si>
  <si>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</si>
  <si>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</si>
  <si>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</si>
  <si>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</si>
  <si>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</si>
  <si>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</si>
  <si>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</si>
  <si>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</si>
  <si>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</si>
  <si>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</si>
  <si>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</si>
  <si>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</si>
  <si>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</si>
  <si>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</si>
  <si>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</si>
  <si>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</si>
  <si>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</si>
  <si>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</si>
  <si>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</si>
  <si>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</si>
  <si>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</si>
  <si>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</si>
  <si>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</si>
  <si>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</si>
  <si>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</si>
  <si>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</si>
  <si>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</si>
  <si>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</si>
  <si>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</si>
  <si>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</si>
  <si>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</si>
  <si>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</si>
  <si>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</si>
  <si>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</si>
  <si>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</si>
  <si>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</si>
  <si>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</si>
  <si>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</si>
  <si>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</si>
  <si>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</si>
  <si>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</si>
  <si>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</si>
  <si>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</si>
  <si>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</si>
  <si>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</si>
  <si>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</si>
  <si>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</si>
  <si>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</si>
  <si>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</si>
  <si>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</si>
  <si>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</si>
  <si>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</si>
  <si>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</si>
  <si>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</si>
  <si>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</si>
  <si>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</si>
  <si>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</si>
  <si>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</si>
  <si>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</si>
  <si>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</si>
  <si>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</si>
  <si>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</si>
  <si>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</si>
  <si>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</si>
  <si>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</si>
  <si>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</si>
  <si>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</si>
  <si>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</si>
  <si>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</si>
  <si>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</si>
  <si>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</si>
  <si>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</si>
  <si>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</si>
  <si>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</si>
  <si>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</si>
  <si>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</si>
  <si>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</si>
  <si>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</si>
  <si>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</si>
  <si>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</si>
  <si>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</si>
  <si>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</si>
  <si>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</si>
  <si>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</si>
  <si>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</si>
  <si>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</si>
  <si>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</si>
  <si>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</si>
  <si>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</si>
  <si>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</si>
  <si>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</si>
  <si>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</si>
  <si>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</si>
  <si>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</si>
  <si>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</si>
  <si>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</si>
  <si>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</si>
  <si>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</si>
  <si>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</si>
  <si>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</si>
  <si>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</si>
  <si>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</si>
  <si>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</si>
  <si>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</si>
  <si>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</si>
  <si>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</si>
  <si>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</si>
  <si>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</si>
  <si>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</si>
  <si>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</si>
  <si>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</si>
  <si>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</si>
  <si>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</si>
  <si>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</si>
  <si>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</si>
  <si>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</si>
  <si>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</si>
  <si>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</si>
  <si>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</si>
  <si>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</si>
  <si>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</si>
  <si>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</si>
  <si>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</si>
  <si>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</si>
  <si>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</si>
  <si>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</si>
  <si>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</si>
  <si>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</si>
  <si>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</si>
  <si>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</si>
  <si>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</si>
  <si>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</si>
  <si>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</si>
  <si>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</si>
  <si>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</si>
  <si>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</si>
  <si>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</si>
  <si>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</si>
  <si>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</si>
  <si>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</si>
  <si>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</si>
  <si>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</si>
  <si>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</si>
  <si>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</si>
  <si>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</si>
  <si>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</si>
  <si>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</si>
  <si>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</si>
  <si>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</si>
  <si>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</si>
  <si>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</si>
  <si>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</si>
  <si>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</si>
  <si>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</si>
  <si>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</si>
  <si>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</si>
  <si>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</si>
  <si>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</si>
  <si>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</si>
  <si>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</si>
  <si>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</si>
  <si>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</si>
  <si>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</si>
  <si>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</si>
  <si>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</si>
  <si>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</si>
  <si>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</si>
  <si>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</si>
  <si>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</si>
  <si>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</si>
  <si>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</si>
  <si>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</si>
  <si>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</si>
  <si>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</si>
  <si>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</si>
  <si>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</si>
  <si>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</si>
  <si>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</si>
  <si>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</si>
  <si>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</si>
  <si>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</si>
  <si>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</si>
  <si>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</si>
  <si>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</si>
  <si>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</si>
  <si>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</si>
  <si>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</si>
  <si>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</si>
  <si>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</si>
  <si>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</si>
  <si>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</si>
  <si>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</si>
  <si>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</si>
  <si>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</si>
  <si>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</si>
  <si>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</si>
  <si>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</si>
  <si>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</si>
  <si>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</si>
  <si>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</si>
  <si>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</si>
  <si>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</si>
  <si>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</si>
  <si>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</si>
  <si>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</si>
  <si>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</si>
  <si>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</si>
  <si>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</si>
  <si>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</si>
  <si>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</si>
  <si>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</si>
  <si>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</si>
  <si>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</si>
  <si>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</si>
  <si>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</si>
  <si>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</si>
  <si>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</si>
  <si>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</si>
  <si>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</si>
  <si>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</si>
  <si>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</si>
  <si>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</si>
  <si>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</si>
  <si>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</si>
  <si>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</si>
  <si>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</si>
  <si>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</si>
  <si>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</si>
  <si>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</si>
  <si>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</si>
  <si>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</si>
  <si>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</si>
  <si>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</si>
  <si>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</si>
  <si>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</si>
  <si>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</si>
  <si>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</si>
  <si>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</si>
  <si>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</si>
  <si>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</si>
  <si>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</si>
  <si>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</si>
  <si>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</si>
  <si>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</si>
  <si>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</si>
  <si>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</si>
  <si>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</si>
  <si>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</si>
  <si>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</si>
  <si>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</si>
  <si>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</si>
  <si>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</si>
  <si>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</si>
  <si>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</si>
  <si>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</si>
  <si>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</si>
  <si>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</si>
  <si>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</si>
  <si>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</si>
  <si>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</si>
  <si>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</si>
  <si>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</si>
  <si>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</si>
  <si>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</si>
  <si>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</si>
  <si>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</si>
  <si>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</si>
  <si>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</si>
  <si>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</si>
  <si>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</si>
  <si>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</si>
  <si>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</si>
  <si>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</si>
  <si>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</si>
  <si>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</si>
  <si>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</si>
  <si>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</si>
  <si>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</si>
  <si>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</si>
  <si>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</si>
  <si>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</si>
  <si>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</si>
  <si>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</si>
  <si>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</si>
  <si>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</si>
  <si>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</si>
  <si>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</si>
  <si>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</si>
  <si>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</si>
  <si>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</si>
  <si>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</si>
  <si>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</si>
  <si>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</si>
  <si>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</si>
  <si>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</si>
  <si>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</si>
  <si>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</si>
  <si>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</si>
  <si>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</si>
  <si>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</si>
  <si>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</si>
  <si>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</si>
  <si>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</si>
  <si>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</si>
  <si>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</si>
  <si>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</si>
  <si>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</si>
  <si>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</si>
  <si>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</si>
  <si>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</si>
  <si>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</si>
  <si>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</si>
  <si>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</si>
  <si>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</si>
  <si>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</si>
  <si>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</si>
  <si>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</si>
  <si>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</si>
  <si>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</si>
  <si>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</si>
  <si>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</si>
  <si>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</si>
  <si>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</si>
  <si>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</si>
  <si>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</si>
  <si>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</si>
  <si>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</si>
  <si>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</si>
  <si>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</si>
  <si>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</si>
  <si>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</si>
  <si>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</si>
  <si>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</si>
  <si>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</si>
  <si>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</si>
  <si>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</si>
  <si>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</si>
  <si>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</si>
  <si>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</si>
  <si>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</si>
  <si>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</si>
  <si>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</si>
  <si>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</si>
  <si>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</si>
  <si>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</si>
  <si>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</si>
  <si>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</si>
  <si>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</si>
  <si>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</si>
  <si>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</si>
  <si>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</si>
  <si>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</si>
  <si>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</si>
  <si>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</si>
  <si>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</si>
  <si>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</si>
  <si>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</si>
  <si>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</si>
  <si>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</si>
  <si>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</si>
  <si>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</si>
  <si>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</si>
  <si>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</si>
  <si>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</si>
  <si>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</si>
  <si>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</si>
  <si>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</si>
  <si>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</si>
  <si>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</si>
  <si>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</si>
  <si>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</si>
  <si>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</si>
  <si>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</si>
  <si>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</si>
  <si>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</si>
  <si>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</si>
  <si>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</si>
  <si>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</si>
  <si>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</si>
  <si>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</si>
  <si>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</si>
  <si>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</si>
  <si>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</si>
  <si>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</si>
  <si>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</si>
  <si>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</si>
  <si>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</si>
  <si>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</si>
  <si>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</si>
  <si>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</si>
  <si>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</si>
  <si>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</si>
  <si>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</si>
  <si>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</si>
  <si>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</si>
  <si>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</si>
  <si>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</si>
  <si>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</si>
  <si>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</si>
  <si>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</si>
  <si>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</si>
  <si>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</si>
  <si>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</si>
  <si>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</si>
  <si>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</si>
  <si>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</si>
  <si>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</si>
  <si>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</si>
  <si>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</si>
  <si>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</si>
  <si>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</si>
  <si>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</si>
  <si>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</si>
  <si>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</si>
  <si>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</si>
  <si>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</si>
  <si>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</si>
  <si>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</si>
  <si>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</si>
  <si>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</si>
  <si>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</si>
  <si>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</si>
  <si>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</si>
  <si>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</si>
  <si>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</si>
  <si>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</si>
  <si>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</si>
  <si>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</si>
  <si>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</si>
  <si>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</si>
  <si>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</si>
  <si>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</si>
  <si>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</si>
  <si>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</si>
  <si>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</si>
  <si>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</si>
  <si>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</si>
  <si>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</si>
  <si>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</si>
  <si>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</si>
  <si>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</si>
  <si>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</si>
  <si>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</si>
  <si>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</si>
  <si>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</si>
  <si>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</si>
  <si>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</si>
  <si>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</si>
  <si>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</si>
  <si>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</si>
  <si>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</si>
  <si>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</si>
  <si>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</si>
  <si>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</si>
  <si>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</si>
  <si>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</si>
  <si>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</si>
  <si>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</si>
  <si>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</si>
  <si>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</si>
  <si>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</si>
  <si>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</si>
  <si>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</si>
  <si>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</si>
  <si>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</si>
  <si>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</si>
  <si>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</si>
  <si>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</si>
  <si>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</si>
  <si>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</si>
  <si>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</si>
  <si>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</si>
  <si>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</si>
  <si>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</si>
  <si>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</si>
  <si>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</si>
  <si>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</si>
  <si>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</si>
  <si>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</si>
  <si>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</si>
  <si>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</si>
  <si>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</si>
  <si>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</si>
  <si>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</si>
  <si>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</si>
  <si>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</si>
  <si>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</si>
  <si>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</si>
  <si>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</si>
  <si>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</si>
  <si>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</si>
  <si>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</si>
  <si>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</si>
  <si>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</si>
  <si>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</si>
  <si>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</si>
  <si>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</si>
  <si>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</si>
  <si>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</si>
  <si>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</si>
  <si>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</si>
  <si>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</si>
  <si>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</si>
  <si>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</si>
  <si>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</si>
  <si>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</si>
  <si>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</si>
  <si>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</si>
  <si>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</si>
  <si>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</si>
  <si>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</si>
  <si>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</si>
  <si>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</si>
  <si>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</si>
  <si>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</si>
  <si>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</si>
  <si>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</si>
  <si>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</si>
  <si>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</si>
  <si>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</si>
  <si>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</si>
  <si>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</si>
  <si>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</si>
  <si>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</si>
  <si>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</si>
  <si>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</si>
  <si>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</si>
  <si>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</si>
  <si>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</si>
  <si>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</si>
  <si>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</si>
  <si>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</si>
  <si>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</si>
  <si>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</si>
  <si>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</si>
  <si>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</si>
  <si>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</si>
  <si>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</si>
  <si>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</si>
  <si>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</si>
  <si>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</si>
  <si>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</si>
  <si>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</si>
  <si>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</si>
  <si>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</si>
  <si>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</si>
  <si>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</si>
  <si>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</si>
  <si>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</si>
  <si>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</si>
  <si>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</si>
  <si>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</si>
  <si>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</si>
  <si>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</si>
  <si>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</si>
  <si>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</si>
  <si>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</si>
  <si>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</si>
  <si>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</si>
  <si>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</si>
  <si>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</si>
  <si>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</si>
  <si>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</si>
  <si>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</si>
  <si>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</si>
  <si>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</si>
  <si>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</si>
  <si>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</si>
  <si>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</si>
  <si>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</si>
  <si>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</si>
  <si>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</si>
  <si>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</si>
  <si>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</si>
  <si>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</si>
  <si>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</si>
  <si>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</si>
  <si>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</si>
  <si>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</si>
  <si>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</si>
  <si>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</si>
  <si>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</si>
  <si>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</si>
  <si>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</si>
  <si>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</si>
  <si>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</si>
  <si>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</si>
  <si>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</si>
  <si>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</si>
  <si>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</si>
  <si>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</si>
  <si>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</si>
  <si>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</si>
  <si>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</si>
  <si>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</si>
  <si>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</si>
  <si>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</si>
  <si>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</si>
  <si>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</si>
  <si>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</si>
  <si>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</si>
  <si>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</si>
  <si>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</si>
  <si>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</si>
  <si>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</si>
  <si>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</si>
  <si>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</si>
  <si>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</si>
  <si>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</si>
  <si>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</si>
  <si>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</si>
  <si>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</si>
  <si>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</si>
  <si>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</si>
  <si>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</si>
  <si>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</si>
  <si>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</si>
  <si>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</si>
  <si>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</si>
  <si>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</si>
  <si>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</si>
  <si>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</si>
  <si>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</si>
  <si>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</si>
  <si>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</si>
  <si>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</si>
  <si>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</si>
  <si>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</si>
  <si>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</si>
  <si>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</si>
  <si>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</si>
  <si>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</si>
  <si>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</si>
  <si>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</si>
  <si>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</si>
  <si>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</si>
  <si>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</si>
  <si>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</si>
  <si>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</si>
  <si>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</si>
  <si>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</si>
  <si>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</si>
  <si>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</si>
  <si>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</si>
  <si>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</si>
  <si>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</si>
  <si>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</si>
  <si>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</si>
  <si>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</si>
  <si>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</si>
  <si>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</si>
  <si>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</si>
  <si>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</si>
  <si>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</si>
  <si>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</si>
  <si>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</si>
  <si>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</si>
  <si>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</si>
  <si>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</si>
  <si>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</si>
  <si>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</si>
  <si>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</si>
  <si>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</si>
  <si>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</si>
  <si>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</si>
  <si>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</si>
  <si>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</si>
  <si>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</si>
  <si>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</si>
  <si>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</si>
  <si>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</si>
  <si>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</si>
  <si>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</si>
  <si>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</si>
  <si>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</si>
  <si>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</si>
  <si>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</si>
  <si>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</si>
  <si>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</si>
  <si>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</si>
  <si>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</si>
  <si>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</si>
  <si>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</si>
  <si>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</si>
  <si>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</si>
  <si>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</si>
  <si>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</si>
  <si>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</si>
  <si>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</si>
  <si>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</si>
  <si>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</si>
  <si>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</si>
  <si>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</si>
  <si>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</si>
  <si>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</si>
  <si>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</si>
  <si>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</si>
  <si>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</si>
  <si>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</si>
  <si>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</si>
  <si>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</si>
  <si>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</si>
  <si>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</si>
  <si>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</si>
  <si>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</si>
  <si>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</si>
  <si>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</si>
  <si>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</si>
  <si>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</si>
  <si>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</si>
  <si>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</si>
  <si>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</si>
  <si>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</si>
  <si>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</si>
  <si>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</si>
  <si>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</si>
  <si>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</si>
  <si>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</si>
  <si>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</si>
  <si>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</si>
  <si>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</si>
  <si>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</si>
  <si>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</si>
  <si>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</si>
  <si>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</si>
  <si>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</si>
  <si>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</si>
  <si>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</si>
  <si>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</si>
  <si>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</si>
  <si>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</si>
  <si>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</si>
  <si>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</si>
  <si>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</si>
  <si>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</si>
  <si>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</si>
  <si>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</si>
  <si>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</si>
  <si>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</si>
  <si>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</si>
  <si>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</si>
  <si>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</si>
  <si>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</si>
  <si>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</si>
  <si>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</si>
  <si>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</si>
  <si>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</si>
  <si>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</si>
  <si>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</si>
  <si>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</si>
  <si>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</si>
  <si>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</si>
  <si>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</si>
  <si>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</si>
  <si>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</si>
  <si>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</si>
  <si>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</si>
  <si>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</si>
  <si>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</si>
  <si>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</si>
  <si>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</si>
  <si>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</si>
  <si>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</si>
  <si>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</si>
  <si>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</si>
  <si>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</si>
  <si>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</si>
  <si>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</si>
  <si>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</si>
  <si>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</si>
  <si>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</si>
  <si>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</si>
  <si>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</si>
  <si>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</si>
  <si>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</si>
  <si>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</si>
  <si>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</si>
  <si>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</si>
  <si>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</si>
  <si>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</si>
  <si>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</si>
  <si>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</si>
  <si>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</si>
  <si>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</si>
  <si>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</si>
  <si>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</si>
  <si>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</si>
  <si>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</si>
  <si>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</si>
  <si>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</si>
  <si>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</si>
  <si>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</si>
  <si>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</si>
  <si>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</si>
  <si>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</si>
  <si>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</si>
  <si>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</si>
  <si>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</si>
  <si>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</si>
  <si>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</si>
  <si>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</si>
  <si>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</si>
  <si>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</si>
  <si>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</si>
  <si>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</si>
  <si>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</si>
  <si>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</si>
  <si>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</si>
  <si>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</si>
  <si>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</si>
  <si>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</si>
  <si>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</si>
  <si>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</si>
  <si>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</si>
  <si>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</si>
  <si>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</si>
  <si>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</si>
  <si>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</si>
  <si>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</si>
  <si>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</si>
  <si>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</si>
  <si>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</si>
  <si>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</si>
  <si>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</si>
  <si>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</si>
  <si>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</si>
  <si>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</si>
  <si>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</si>
  <si>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</si>
  <si>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</si>
  <si>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</si>
  <si>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</si>
  <si>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</si>
  <si>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</si>
  <si>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</si>
  <si>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</si>
  <si>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</si>
  <si>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</si>
  <si>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</si>
  <si>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</si>
  <si>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</si>
  <si>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</si>
  <si>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</si>
  <si>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</si>
  <si>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</si>
  <si>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</si>
  <si>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</si>
  <si>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</si>
  <si>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</si>
  <si>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</si>
  <si>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</si>
  <si>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</si>
  <si>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</si>
  <si>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</si>
  <si>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</si>
  <si>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</si>
  <si>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</si>
  <si>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</si>
  <si>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</si>
  <si>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</si>
  <si>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</si>
  <si>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</si>
  <si>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</si>
  <si>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</si>
  <si>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</si>
  <si>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</si>
  <si>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</si>
  <si>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</si>
  <si>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</si>
  <si>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</si>
  <si>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</si>
  <si>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</si>
  <si>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</si>
  <si>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</si>
  <si>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</si>
  <si>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</si>
  <si>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</si>
  <si>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</si>
  <si>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</si>
  <si>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</si>
  <si>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</si>
  <si>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</si>
  <si>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</si>
  <si>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</si>
  <si>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</si>
  <si>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</si>
  <si>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</si>
  <si>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</si>
  <si>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</si>
  <si>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</si>
  <si>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</si>
  <si>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</si>
  <si>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</si>
  <si>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</si>
  <si>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</si>
  <si>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</si>
  <si>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</si>
  <si>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</si>
  <si>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</si>
  <si>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</si>
  <si>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</si>
  <si>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</si>
  <si>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</si>
  <si>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</si>
  <si>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</si>
  <si>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</si>
  <si>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</si>
  <si>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</si>
  <si>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</si>
  <si>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</si>
  <si>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</si>
  <si>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</si>
  <si>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</si>
  <si>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</si>
  <si>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</si>
  <si>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</si>
  <si>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</si>
  <si>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</si>
  <si>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</si>
  <si>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</si>
  <si>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</si>
  <si>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</si>
  <si>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</si>
  <si>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</si>
  <si>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</si>
  <si>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</si>
  <si>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</si>
  <si>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</si>
  <si>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</si>
  <si>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</si>
  <si>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</si>
  <si>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</si>
  <si>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</si>
  <si>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</si>
  <si>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</si>
  <si>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</si>
  <si>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</si>
  <si>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</si>
  <si>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</si>
  <si>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</si>
  <si>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</si>
  <si>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</si>
  <si>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</si>
  <si>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</si>
  <si>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</si>
  <si>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</si>
  <si>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</si>
  <si>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</si>
  <si>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</si>
  <si>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</si>
  <si>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</si>
  <si>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</si>
  <si>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</si>
  <si>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</si>
  <si>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</si>
  <si>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</si>
  <si>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</si>
  <si>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</si>
  <si>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</si>
  <si>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</si>
  <si>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</si>
  <si>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</si>
  <si>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</si>
  <si>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</si>
  <si>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</si>
  <si>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</si>
  <si>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</si>
  <si>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</si>
  <si>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</si>
  <si>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</si>
  <si>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</si>
  <si>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</si>
  <si>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</si>
  <si>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</si>
  <si>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</si>
  <si>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</si>
  <si>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</si>
  <si>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</si>
  <si>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</si>
  <si>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</si>
  <si>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</si>
  <si>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</si>
  <si>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</si>
  <si>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</si>
  <si>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</si>
  <si>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</si>
  <si>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</si>
  <si>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</si>
  <si>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</si>
  <si>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</si>
  <si>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</si>
  <si>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</si>
  <si>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</si>
  <si>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</si>
  <si>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</si>
  <si>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</si>
  <si>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</si>
  <si>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</si>
  <si>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</si>
  <si>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</si>
  <si>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</si>
  <si>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</si>
  <si>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</si>
  <si>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</si>
  <si>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</si>
  <si>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</si>
  <si>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</si>
  <si>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</si>
  <si>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</si>
  <si>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</si>
  <si>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</si>
  <si>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</si>
  <si>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</si>
  <si>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</si>
  <si>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</si>
  <si>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</si>
  <si>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</si>
  <si>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</si>
  <si>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</si>
  <si>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</si>
  <si>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</si>
  <si>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</si>
  <si>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</si>
  <si>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</si>
  <si>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</si>
  <si>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</si>
  <si>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</si>
  <si>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</si>
  <si>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</si>
  <si>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</si>
  <si>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</si>
  <si>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</si>
  <si>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</si>
  <si>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</si>
  <si>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</si>
  <si>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</si>
  <si>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</si>
  <si>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</si>
  <si>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</si>
  <si>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</si>
  <si>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</si>
  <si>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</si>
  <si>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</si>
  <si>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</si>
  <si>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</si>
  <si>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</si>
  <si>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</si>
  <si>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</si>
  <si>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</si>
  <si>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</si>
  <si>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</si>
  <si>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</si>
  <si>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</si>
  <si>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</si>
  <si>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</si>
  <si>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</si>
  <si>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</si>
  <si>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</si>
  <si>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</si>
  <si>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</si>
  <si>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</si>
  <si>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</si>
  <si>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</si>
  <si>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</si>
  <si>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</si>
  <si>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</si>
  <si>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</si>
  <si>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</si>
  <si>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</si>
  <si>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</si>
  <si>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</si>
  <si>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</si>
  <si>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</si>
  <si>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</si>
  <si>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</si>
  <si>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</si>
  <si>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</si>
  <si>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</si>
  <si>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</si>
  <si>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</si>
  <si>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</si>
  <si>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</si>
  <si>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</si>
  <si>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</si>
  <si>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</si>
  <si>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</si>
  <si>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</si>
  <si>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</si>
  <si>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</si>
  <si>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</si>
  <si>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</si>
  <si>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</si>
  <si>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</si>
  <si>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</si>
  <si>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</si>
  <si>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</si>
  <si>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</si>
  <si>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</si>
  <si>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</si>
  <si>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</si>
  <si>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</si>
  <si>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</si>
  <si>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</si>
  <si>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</si>
  <si>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</si>
  <si>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</si>
  <si>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</si>
  <si>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</si>
  <si>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</si>
  <si>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</si>
  <si>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</si>
  <si>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</si>
  <si>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</si>
  <si>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</si>
  <si>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</si>
  <si>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</si>
  <si>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</si>
  <si>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</si>
  <si>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</si>
  <si>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</si>
  <si>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</si>
  <si>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</si>
  <si>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</si>
  <si>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</si>
  <si>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</si>
  <si>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</si>
  <si>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</si>
  <si>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</si>
  <si>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</si>
  <si>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</si>
  <si>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</si>
  <si>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</si>
  <si>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</si>
  <si>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</si>
  <si>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</si>
  <si>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</si>
  <si>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</si>
  <si>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</si>
  <si>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</si>
  <si>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</si>
  <si>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</si>
  <si>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</si>
  <si>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</si>
  <si>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</si>
  <si>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</si>
  <si>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</si>
  <si>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</si>
  <si>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</si>
  <si>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</si>
  <si>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</si>
  <si>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</si>
  <si>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</si>
  <si>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</si>
  <si>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</si>
  <si>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</si>
  <si>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</si>
  <si>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</si>
  <si>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</si>
  <si>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</si>
  <si>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</si>
  <si>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</si>
  <si>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</si>
  <si>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</si>
  <si>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</si>
  <si>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</si>
  <si>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</si>
  <si>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</si>
  <si>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</si>
  <si>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</si>
  <si>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</si>
  <si>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</si>
  <si>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</si>
  <si>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</si>
  <si>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</si>
  <si>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</si>
  <si>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</si>
  <si>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</si>
  <si>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</si>
  <si>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</si>
  <si>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</si>
  <si>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</si>
  <si>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</si>
  <si>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</si>
  <si>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</si>
  <si>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</si>
  <si>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</si>
  <si>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</si>
  <si>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</si>
  <si>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</si>
  <si>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</si>
  <si>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</si>
  <si>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</si>
  <si>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</si>
  <si>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</si>
  <si>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</si>
  <si>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</si>
  <si>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</si>
  <si>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</si>
  <si>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</si>
  <si>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</si>
  <si>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</si>
  <si>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</si>
  <si>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</si>
  <si>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</si>
  <si>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</si>
  <si>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</si>
  <si>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</si>
  <si>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</si>
  <si>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</si>
  <si>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</si>
  <si>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</si>
  <si>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</si>
  <si>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</si>
  <si>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</si>
  <si>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</si>
  <si>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</si>
  <si>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</si>
  <si>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</si>
  <si>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</si>
  <si>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</si>
  <si>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</si>
  <si>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</si>
  <si>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</si>
  <si>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</si>
  <si>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</si>
  <si>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</si>
  <si>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</si>
  <si>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</si>
  <si>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</si>
  <si>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</si>
  <si>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</si>
  <si>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</si>
  <si>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</si>
  <si>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</si>
  <si>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</si>
  <si>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</si>
  <si>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</si>
  <si>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</si>
  <si>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</si>
  <si>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</si>
  <si>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</si>
  <si>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</si>
  <si>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</si>
  <si>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</si>
  <si>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</si>
  <si>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</si>
  <si>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</si>
  <si>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</si>
  <si>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</si>
  <si>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</si>
  <si>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</si>
  <si>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</si>
  <si>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</si>
  <si>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</si>
  <si>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</si>
  <si>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</si>
  <si>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</si>
  <si>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</si>
  <si>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</si>
  <si>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</si>
  <si>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</si>
  <si>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</si>
  <si>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</si>
  <si>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</si>
  <si>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</si>
  <si>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</si>
  <si>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</si>
  <si>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</si>
  <si>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</si>
  <si>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</si>
  <si>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</si>
  <si>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</si>
  <si>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</si>
  <si>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</si>
  <si>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</si>
  <si>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</si>
  <si>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</si>
  <si>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</si>
  <si>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</si>
  <si>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</si>
  <si>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</si>
  <si>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</si>
  <si>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</si>
  <si>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</si>
  <si>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</si>
  <si>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</si>
  <si>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</si>
  <si>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</si>
  <si>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</si>
  <si>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</si>
  <si>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</si>
  <si>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</si>
  <si>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</si>
  <si>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</si>
  <si>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</si>
  <si>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</si>
  <si>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</si>
  <si>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</si>
  <si>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</si>
  <si>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</si>
  <si>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</si>
  <si>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</si>
  <si>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</si>
  <si>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</si>
  <si>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</si>
  <si>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</si>
  <si>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</si>
  <si>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</si>
  <si>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</si>
  <si>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</si>
  <si>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</si>
  <si>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</si>
  <si>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</si>
  <si>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</si>
  <si>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</si>
  <si>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</si>
  <si>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</si>
  <si>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</si>
  <si>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</si>
  <si>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</si>
  <si>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</si>
  <si>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</si>
  <si>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</si>
  <si>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</si>
  <si>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</si>
  <si>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</si>
  <si>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</si>
  <si>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</si>
  <si>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</si>
  <si>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</si>
  <si>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</si>
  <si>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</si>
  <si>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</si>
  <si>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</si>
  <si>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</si>
  <si>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</si>
  <si>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</si>
  <si>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</si>
  <si>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</si>
  <si>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</si>
  <si>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</si>
  <si>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</si>
  <si>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</si>
  <si>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</si>
  <si>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</si>
  <si>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</si>
  <si>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</si>
  <si>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</si>
  <si>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</si>
  <si>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</si>
  <si>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</si>
  <si>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</si>
  <si>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</si>
  <si>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</si>
  <si>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</si>
  <si>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</si>
  <si>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</si>
  <si>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</si>
  <si>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</si>
  <si>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</si>
  <si>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</si>
  <si>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</si>
  <si>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</si>
  <si>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</si>
  <si>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</si>
  <si>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</si>
  <si>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</si>
  <si>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</si>
  <si>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</si>
  <si>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</si>
  <si>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</si>
  <si>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</si>
  <si>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</si>
  <si>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</si>
  <si>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</si>
  <si>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</si>
  <si>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</si>
  <si>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</si>
  <si>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</si>
  <si>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</si>
  <si>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</si>
  <si>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</si>
  <si>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</si>
  <si>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</si>
  <si>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</si>
  <si>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</si>
  <si>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</si>
  <si>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</si>
  <si>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</si>
  <si>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</si>
  <si>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</si>
  <si>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</si>
  <si>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</si>
  <si>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</si>
  <si>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</si>
  <si>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</si>
  <si>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</si>
  <si>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</si>
  <si>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</si>
  <si>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</si>
  <si>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</si>
  <si>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</si>
  <si>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</si>
  <si>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</si>
  <si>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</si>
  <si>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</si>
  <si>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</si>
  <si>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</si>
  <si>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</si>
  <si>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</si>
  <si>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</si>
  <si>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</si>
  <si>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</si>
  <si>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</si>
  <si>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</si>
  <si>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</si>
  <si>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</si>
  <si>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</si>
  <si>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</si>
  <si>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</si>
  <si>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</si>
  <si>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</si>
  <si>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</si>
  <si>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</si>
  <si>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</si>
  <si>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</si>
  <si>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</si>
  <si>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</si>
  <si>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</si>
  <si>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</si>
  <si>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</si>
  <si>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</si>
  <si>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</si>
  <si>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</si>
  <si>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</si>
  <si>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</si>
  <si>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</si>
  <si>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</si>
  <si>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</si>
  <si>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</si>
  <si>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</si>
  <si>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</si>
  <si>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</si>
  <si>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</si>
  <si>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</si>
  <si>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</si>
  <si>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</si>
  <si>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</si>
  <si>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</si>
  <si>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</si>
  <si>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</si>
  <si>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</si>
  <si>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</si>
  <si>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</si>
  <si>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</si>
  <si>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</si>
  <si>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</si>
  <si>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</si>
  <si>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</si>
  <si>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</si>
  <si>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</si>
  <si>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</si>
  <si>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</si>
  <si>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</si>
  <si>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</si>
  <si>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</si>
  <si>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</si>
  <si>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</si>
  <si>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</si>
  <si>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</si>
  <si>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</si>
  <si>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</si>
  <si>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</si>
  <si>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</si>
  <si>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</si>
  <si>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</si>
  <si>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</si>
  <si>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</si>
  <si>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</si>
  <si>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</si>
  <si>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</si>
  <si>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</si>
  <si>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</si>
  <si>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</si>
  <si>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</si>
  <si>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</si>
  <si>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</si>
  <si>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</si>
  <si>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</si>
  <si>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</si>
  <si>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</si>
  <si>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</si>
  <si>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</si>
  <si>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</si>
  <si>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</si>
  <si>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</si>
  <si>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</si>
  <si>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</si>
  <si>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</si>
  <si>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</si>
  <si>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</si>
  <si>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</si>
  <si>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</si>
  <si>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</si>
  <si>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</si>
  <si>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</si>
  <si>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</si>
  <si>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</si>
  <si>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</si>
  <si>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</si>
  <si>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</si>
  <si>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</si>
  <si>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</si>
  <si>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</si>
  <si>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</si>
  <si>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</si>
  <si>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</si>
  <si>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</si>
  <si>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</si>
  <si>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</si>
  <si>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</si>
  <si>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</si>
  <si>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</si>
  <si>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</si>
  <si>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</si>
  <si>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</si>
  <si>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</si>
  <si>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</si>
  <si>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</si>
  <si>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</si>
  <si>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</si>
  <si>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</si>
  <si>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</si>
  <si>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</si>
  <si>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</si>
  <si>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</si>
  <si>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</si>
  <si>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</si>
  <si>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</si>
  <si>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</si>
  <si>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</si>
  <si>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</si>
  <si>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</si>
  <si>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</si>
  <si>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</si>
  <si>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</si>
  <si>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</si>
  <si>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</si>
  <si>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</si>
  <si>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</si>
  <si>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</si>
  <si>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</si>
  <si>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</si>
  <si>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</si>
  <si>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</si>
  <si>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</si>
  <si>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</si>
  <si>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</si>
  <si>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</si>
  <si>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</si>
  <si>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</si>
  <si>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</si>
  <si>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</si>
  <si>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</si>
  <si>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</si>
  <si>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</si>
  <si>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</si>
  <si>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</si>
  <si>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</si>
  <si>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</si>
  <si>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</si>
  <si>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</si>
  <si>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</si>
  <si>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</si>
  <si>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</si>
  <si>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</si>
  <si>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</si>
  <si>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</si>
  <si>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</si>
  <si>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</si>
  <si>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</si>
  <si>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</si>
  <si>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</si>
  <si>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</si>
  <si>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</si>
  <si>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</si>
  <si>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</si>
  <si>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</si>
  <si>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</si>
  <si>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</si>
  <si>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</si>
  <si>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</si>
  <si>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</si>
  <si>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</si>
  <si>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</si>
  <si>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</si>
  <si>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</si>
  <si>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</si>
  <si>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</si>
  <si>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</si>
  <si>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</si>
  <si>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</si>
  <si>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</si>
  <si>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</si>
  <si>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</si>
  <si>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</si>
  <si>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</si>
  <si>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</si>
  <si>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</si>
  <si>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</si>
  <si>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</si>
  <si>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</si>
  <si>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</si>
  <si>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</si>
  <si>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</si>
  <si>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</si>
  <si>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</si>
  <si>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</si>
  <si>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</si>
  <si>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</si>
  <si>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</si>
  <si>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</si>
  <si>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</si>
  <si>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</si>
  <si>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</si>
  <si>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</si>
  <si>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</si>
  <si>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</si>
  <si>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</si>
  <si>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</si>
  <si>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</si>
  <si>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</si>
  <si>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</si>
  <si>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</si>
  <si>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</si>
  <si>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</si>
  <si>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</si>
  <si>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</si>
  <si>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</si>
  <si>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</si>
  <si>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</si>
  <si>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</si>
  <si>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</si>
  <si>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</si>
  <si>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</si>
  <si>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</si>
  <si>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</si>
  <si>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</si>
  <si>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</si>
  <si>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</si>
  <si>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</si>
  <si>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</si>
  <si>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</si>
  <si>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</si>
  <si>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</si>
  <si>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</si>
  <si>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</si>
  <si>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</si>
  <si>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</si>
  <si>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</si>
  <si>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</si>
  <si>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</si>
  <si>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</si>
  <si>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</si>
  <si>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</si>
  <si>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</si>
  <si>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</si>
  <si>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</si>
  <si>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</si>
  <si>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</si>
  <si>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</si>
  <si>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</si>
  <si>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</si>
  <si>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</si>
  <si>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</si>
  <si>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</si>
  <si>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</si>
  <si>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</si>
  <si>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</si>
  <si>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</si>
  <si>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</si>
  <si>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</si>
  <si>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</si>
  <si>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</si>
  <si>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</si>
  <si>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</si>
  <si>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</si>
  <si>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</si>
  <si>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</si>
  <si>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</si>
  <si>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</si>
  <si>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</si>
  <si>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</si>
  <si>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</si>
  <si>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</si>
  <si>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</si>
  <si>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</si>
  <si>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</si>
  <si>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</si>
  <si>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</si>
  <si>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</si>
  <si>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</si>
  <si>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</si>
  <si>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</si>
  <si>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</si>
  <si>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</si>
  <si>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</si>
  <si>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</si>
  <si>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</si>
  <si>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</si>
  <si>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</si>
  <si>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</si>
  <si>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</si>
  <si>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</si>
  <si>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</si>
  <si>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</si>
  <si>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</si>
  <si>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</si>
  <si>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</si>
  <si>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</si>
  <si>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</si>
  <si>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</si>
  <si>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</si>
  <si>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</si>
  <si>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</si>
  <si>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</si>
  <si>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</si>
  <si>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</si>
  <si>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</si>
  <si>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</si>
  <si>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</si>
  <si>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</si>
  <si>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</si>
  <si>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</si>
  <si>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</si>
  <si>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</si>
  <si>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</si>
  <si>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</si>
  <si>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</si>
  <si>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</si>
  <si>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</si>
  <si>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</si>
  <si>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</si>
  <si>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</si>
  <si>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</si>
  <si>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</si>
  <si>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</si>
  <si>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</si>
  <si>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</si>
  <si>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</si>
  <si>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</si>
  <si>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</si>
  <si>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</si>
  <si>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</si>
  <si>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</si>
  <si>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</si>
  <si>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</si>
  <si>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</si>
  <si>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</si>
  <si>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</si>
  <si>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</si>
  <si>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</si>
  <si>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</si>
  <si>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</si>
  <si>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</si>
  <si>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</si>
  <si>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</si>
  <si>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</si>
  <si>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</si>
  <si>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</si>
  <si>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</si>
  <si>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</si>
  <si>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</si>
  <si>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</si>
  <si>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</si>
  <si>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</si>
  <si>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</si>
  <si>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</si>
  <si>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</si>
  <si>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</si>
  <si>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</si>
  <si>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</si>
  <si>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</si>
  <si>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</si>
  <si>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</si>
  <si>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</si>
  <si>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</si>
  <si>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</si>
  <si>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</si>
  <si>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</si>
  <si>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</si>
  <si>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</si>
  <si>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</si>
  <si>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</si>
  <si>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</si>
  <si>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</si>
  <si>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</si>
  <si>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</si>
  <si>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</si>
  <si>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</si>
  <si>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</si>
  <si>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</si>
  <si>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</si>
  <si>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</si>
  <si>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</si>
  <si>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</si>
  <si>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</si>
  <si>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</si>
  <si>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</si>
  <si>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</si>
  <si>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</si>
  <si>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</si>
  <si>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</si>
  <si>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</si>
  <si>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</si>
  <si>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</si>
  <si>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</si>
  <si>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</si>
  <si>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</si>
  <si>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</si>
  <si>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</si>
  <si>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</si>
  <si>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</si>
  <si>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</si>
  <si>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</si>
  <si>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</si>
  <si>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</si>
  <si>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</si>
  <si>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</si>
  <si>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</si>
  <si>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</si>
  <si>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</si>
  <si>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</si>
  <si>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</si>
  <si>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</si>
  <si>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</si>
  <si>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</si>
  <si>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</si>
  <si>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</si>
  <si>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</si>
  <si>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</si>
  <si>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</si>
  <si>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</si>
  <si>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</si>
  <si>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</si>
  <si>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</si>
  <si>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</si>
  <si>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</si>
  <si>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</si>
  <si>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</si>
  <si>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</si>
  <si>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</si>
  <si>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</si>
  <si>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</si>
  <si>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</si>
  <si>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</si>
  <si>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</si>
  <si>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</si>
  <si>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</si>
  <si>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</si>
  <si>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</si>
  <si>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</si>
  <si>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</si>
  <si>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</si>
  <si>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</si>
  <si>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</si>
  <si>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</si>
  <si>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</si>
  <si>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</si>
  <si>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</si>
  <si>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</si>
  <si>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</si>
  <si>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</si>
  <si>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</si>
  <si>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</si>
  <si>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</si>
  <si>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</si>
  <si>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</si>
  <si>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</si>
  <si>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</si>
  <si>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</si>
  <si>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</si>
  <si>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</si>
  <si>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</si>
  <si>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</si>
  <si>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</si>
  <si>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</si>
  <si>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</si>
  <si>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</si>
  <si>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</si>
  <si>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</si>
  <si>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</si>
  <si>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</si>
  <si>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</si>
  <si>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</si>
  <si>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</si>
  <si>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</si>
  <si>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</si>
  <si>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</si>
  <si>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</si>
  <si>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</si>
  <si>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</si>
  <si>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</si>
  <si>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</si>
  <si>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</si>
  <si>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</si>
  <si>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</si>
  <si>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</si>
  <si>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</si>
  <si>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</si>
  <si>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</si>
  <si>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</si>
  <si>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</si>
  <si>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</si>
  <si>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</si>
  <si>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</si>
  <si>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</si>
  <si>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</si>
  <si>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</si>
  <si>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</si>
  <si>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</si>
  <si>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</si>
  <si>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</si>
  <si>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</si>
  <si>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</si>
  <si>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</si>
  <si>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</si>
  <si>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</si>
  <si>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</si>
  <si>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</si>
  <si>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</si>
  <si>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</si>
  <si>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</si>
  <si>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</si>
  <si>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</si>
  <si>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</si>
  <si>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</si>
  <si>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</si>
  <si>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</si>
  <si>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</si>
  <si>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</si>
  <si>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</si>
  <si>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</si>
  <si>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</si>
  <si>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</si>
  <si>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</si>
  <si>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</si>
  <si>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</si>
  <si>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</si>
  <si>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</si>
  <si>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</si>
  <si>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</si>
  <si>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</si>
  <si>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</si>
  <si>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</si>
  <si>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</si>
  <si>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</si>
  <si>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</si>
  <si>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</si>
  <si>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</si>
  <si>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</si>
  <si>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</si>
  <si>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</si>
  <si>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</si>
  <si>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</si>
  <si>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</si>
  <si>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</si>
  <si>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</si>
  <si>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</si>
  <si>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</si>
  <si>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</si>
  <si>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</si>
  <si>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</si>
  <si>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</si>
  <si>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</si>
  <si>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</si>
  <si>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</si>
  <si>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</si>
  <si>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</si>
  <si>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</si>
  <si>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</si>
  <si>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</si>
  <si>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</si>
  <si>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</si>
  <si>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</si>
  <si>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</si>
  <si>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</si>
  <si>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</si>
  <si>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</si>
  <si>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</si>
  <si>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</si>
  <si>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</si>
  <si>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</si>
  <si>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</si>
  <si>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</si>
  <si>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</si>
  <si>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</si>
  <si>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</si>
  <si>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</si>
  <si>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</si>
  <si>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</si>
  <si>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</si>
  <si>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</si>
  <si>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</si>
  <si>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</si>
  <si>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</si>
  <si>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</si>
  <si>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</si>
  <si>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</si>
  <si>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</si>
  <si>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</si>
  <si>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</si>
  <si>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</si>
  <si>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</si>
  <si>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</si>
  <si>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</si>
  <si>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</si>
  <si>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</si>
  <si>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</si>
  <si>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</si>
  <si>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</si>
  <si>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</si>
  <si>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</si>
  <si>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</si>
  <si>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</si>
  <si>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</si>
  <si>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</si>
  <si>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</si>
  <si>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</si>
  <si>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</si>
  <si>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</si>
  <si>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</si>
  <si>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</si>
  <si>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</si>
  <si>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</si>
  <si>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</si>
  <si>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</si>
  <si>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</si>
  <si>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</si>
  <si>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</si>
  <si>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</si>
  <si>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</si>
  <si>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</si>
  <si>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</si>
  <si>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</si>
  <si>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</si>
  <si>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</si>
  <si>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</si>
  <si>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</si>
  <si>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</si>
  <si>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</si>
  <si>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</si>
  <si>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</si>
  <si>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</si>
  <si>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</si>
  <si>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</si>
  <si>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</si>
  <si>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</si>
  <si>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</si>
  <si>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</si>
  <si>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</si>
  <si>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</si>
  <si>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</si>
  <si>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</si>
  <si>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</si>
  <si>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</si>
  <si>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</si>
  <si>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</si>
  <si>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</si>
  <si>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</si>
  <si>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</si>
  <si>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</si>
  <si>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</si>
  <si>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</si>
  <si>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</si>
  <si>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</si>
  <si>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</si>
  <si>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</si>
  <si>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</si>
  <si>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</si>
  <si>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</si>
  <si>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</si>
  <si>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</si>
  <si>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</si>
  <si>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</si>
  <si>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</si>
  <si>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</si>
  <si>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</si>
  <si>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</si>
  <si>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</si>
  <si>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</si>
  <si>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</si>
  <si>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</si>
  <si>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</si>
  <si>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</si>
  <si>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</si>
  <si>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</si>
  <si>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</si>
  <si>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</si>
  <si>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</si>
  <si>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</si>
  <si>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</si>
  <si>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</si>
  <si>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</si>
  <si>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</si>
  <si>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</si>
  <si>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</si>
  <si>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</si>
  <si>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</si>
  <si>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</si>
  <si>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</si>
  <si>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</si>
  <si>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</si>
  <si>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</si>
  <si>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</si>
  <si>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</si>
  <si>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</si>
  <si>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</si>
  <si>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</si>
  <si>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</si>
  <si>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</si>
  <si>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</si>
  <si>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</si>
  <si>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</si>
  <si>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</si>
  <si>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</si>
  <si>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</si>
  <si>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</si>
  <si>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</si>
  <si>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</si>
  <si>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</si>
  <si>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</si>
  <si>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</si>
  <si>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</si>
  <si>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</si>
  <si>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</si>
  <si>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</si>
  <si>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</si>
  <si>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</si>
  <si>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</si>
  <si>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</si>
  <si>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</si>
  <si>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</si>
  <si>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</si>
  <si>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</si>
  <si>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</si>
  <si>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</si>
  <si>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</si>
  <si>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</si>
  <si>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</si>
  <si>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</si>
  <si>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</si>
  <si>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</si>
  <si>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</si>
  <si>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</si>
  <si>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</si>
  <si>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</si>
  <si>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</si>
  <si>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</si>
  <si>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</si>
  <si>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</si>
  <si>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</si>
  <si>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</si>
  <si>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</si>
  <si>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</si>
  <si>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</si>
  <si>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</si>
  <si>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</si>
  <si>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</si>
  <si>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</si>
  <si>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</si>
  <si>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</si>
  <si>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</si>
  <si>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</si>
  <si>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</si>
  <si>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</si>
  <si>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</si>
  <si>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</si>
  <si>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</si>
  <si>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</si>
  <si>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</si>
  <si>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</si>
  <si>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</si>
  <si>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</si>
  <si>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</si>
  <si>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</si>
  <si>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</si>
  <si>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</si>
  <si>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</si>
  <si>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</si>
  <si>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</si>
  <si>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</si>
  <si>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</si>
  <si>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</si>
  <si>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</si>
  <si>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</si>
  <si>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</si>
  <si>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</si>
  <si>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</si>
  <si>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</si>
  <si>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</si>
  <si>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</si>
  <si>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</si>
  <si>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</si>
  <si>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</si>
  <si>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</si>
  <si>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</si>
  <si>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</si>
  <si>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</si>
  <si>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</si>
  <si>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</si>
  <si>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</si>
  <si>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</si>
  <si>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</si>
  <si>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</si>
  <si>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</si>
  <si>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</si>
  <si>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</si>
  <si>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</si>
  <si>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</si>
  <si>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</si>
  <si>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</si>
  <si>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</si>
  <si>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</si>
  <si>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</si>
  <si>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</si>
  <si>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</si>
  <si>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</si>
  <si>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</si>
  <si>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</si>
  <si>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</si>
  <si>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</si>
  <si>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</si>
  <si>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</si>
  <si>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</si>
  <si>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</si>
  <si>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</si>
  <si>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</si>
  <si>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</si>
  <si>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</si>
  <si>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</si>
  <si>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</si>
  <si>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</si>
  <si>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</si>
  <si>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</si>
  <si>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</si>
  <si>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</si>
  <si>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</si>
  <si>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</si>
  <si>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</si>
  <si>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</si>
  <si>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</si>
  <si>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</si>
  <si>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</si>
  <si>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</si>
  <si>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</si>
  <si>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</si>
  <si>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</si>
  <si>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</si>
  <si>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</si>
  <si>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</si>
  <si>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</si>
  <si>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</si>
  <si>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</si>
  <si>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</si>
  <si>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</si>
  <si>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</si>
  <si>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</si>
  <si>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</si>
  <si>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</si>
  <si>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</si>
  <si>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</si>
  <si>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</si>
  <si>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</si>
  <si>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</si>
  <si>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</si>
  <si>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</si>
  <si>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</si>
  <si>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</si>
  <si>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</si>
  <si>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</si>
  <si>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</si>
  <si>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</si>
  <si>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</si>
  <si>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</si>
  <si>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</si>
  <si>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</si>
  <si>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</si>
  <si>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</si>
  <si>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</si>
  <si>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</si>
  <si>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</si>
  <si>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</si>
  <si>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</si>
  <si>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</si>
  <si>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</si>
  <si>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</si>
  <si>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</si>
  <si>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</si>
  <si>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</si>
  <si>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</si>
  <si>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</si>
  <si>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</si>
  <si>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</si>
  <si>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</si>
  <si>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</si>
  <si>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</si>
  <si>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</si>
  <si>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</si>
  <si>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</si>
  <si>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</si>
  <si>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</si>
  <si>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</si>
  <si>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</si>
  <si>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</si>
  <si>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</si>
  <si>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</si>
  <si>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</si>
  <si>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</si>
  <si>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</si>
  <si>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</si>
  <si>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</si>
  <si>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</si>
  <si>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</si>
  <si>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</si>
  <si>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</si>
  <si>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</si>
  <si>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</si>
  <si>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</si>
  <si>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</si>
  <si>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</si>
  <si>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</si>
  <si>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</si>
  <si>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</si>
  <si>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</si>
  <si>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</si>
  <si>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</si>
  <si>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</si>
  <si>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</si>
  <si>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</si>
  <si>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</si>
  <si>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</si>
  <si>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</si>
  <si>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</si>
  <si>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</si>
  <si>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</si>
  <si>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</si>
  <si>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</si>
  <si>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</si>
  <si>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</si>
  <si>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</si>
  <si>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</si>
  <si>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</si>
  <si>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</si>
  <si>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</si>
  <si>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</si>
  <si>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</si>
  <si>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</si>
  <si>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</si>
  <si>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</si>
  <si>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</si>
  <si>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</si>
  <si>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</si>
  <si>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</si>
  <si>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</si>
  <si>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</si>
  <si>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</si>
  <si>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</si>
  <si>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</si>
  <si>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</si>
  <si>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</si>
  <si>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</si>
  <si>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</si>
  <si>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</si>
  <si>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</si>
  <si>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</si>
  <si>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</si>
  <si>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</si>
  <si>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</si>
  <si>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</si>
  <si>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</si>
  <si>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</si>
  <si>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</si>
  <si>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</si>
  <si>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</si>
  <si>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</si>
  <si>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</si>
  <si>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</si>
  <si>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</si>
  <si>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</si>
  <si>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</si>
  <si>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</si>
  <si>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</si>
  <si>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</si>
  <si>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</si>
  <si>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</si>
  <si>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</si>
  <si>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</si>
  <si>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</si>
  <si>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</si>
  <si>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</si>
  <si>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</si>
  <si>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</si>
  <si>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</si>
  <si>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</si>
  <si>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</si>
  <si>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</si>
  <si>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</si>
  <si>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</si>
  <si>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</si>
  <si>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</si>
  <si>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</si>
  <si>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</si>
  <si>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</si>
  <si>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</si>
  <si>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</si>
  <si>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</si>
  <si>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</si>
  <si>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</si>
  <si>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</si>
  <si>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</si>
  <si>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</si>
  <si>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</si>
  <si>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</si>
  <si>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</si>
  <si>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</si>
  <si>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</si>
  <si>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</si>
  <si>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</si>
  <si>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</si>
  <si>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</si>
  <si>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</si>
  <si>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</si>
  <si>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</si>
  <si>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</si>
  <si>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</si>
  <si>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</si>
  <si>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</si>
  <si>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</si>
  <si>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</si>
  <si>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</si>
  <si>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</si>
  <si>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</si>
  <si>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</si>
  <si>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</si>
  <si>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</si>
  <si>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</si>
  <si>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</si>
  <si>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</si>
  <si>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</si>
  <si>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</si>
  <si>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</si>
  <si>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</si>
  <si>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</si>
  <si>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</si>
  <si>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</si>
  <si>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</si>
  <si>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</si>
  <si>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</si>
  <si>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</si>
  <si>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</si>
  <si>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</si>
  <si>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</si>
  <si>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</si>
  <si>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</si>
  <si>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</si>
  <si>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</si>
  <si>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</si>
  <si>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</si>
  <si>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</si>
  <si>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</si>
  <si>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</si>
  <si>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</si>
  <si>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</si>
  <si>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</si>
  <si>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</si>
  <si>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</si>
  <si>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</si>
  <si>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</si>
  <si>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</si>
  <si>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</si>
  <si>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</si>
  <si>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</si>
  <si>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</si>
  <si>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</si>
  <si>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</si>
  <si>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</si>
  <si>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</si>
  <si>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</si>
  <si>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</si>
  <si>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</si>
  <si>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</si>
  <si>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</si>
  <si>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</si>
  <si>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</si>
  <si>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</si>
  <si>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</si>
  <si>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</si>
  <si>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</si>
  <si>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</si>
  <si>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</si>
  <si>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</si>
  <si>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</si>
  <si>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</si>
  <si>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</si>
  <si>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</si>
  <si>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</si>
  <si>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</si>
  <si>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</si>
  <si>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</si>
  <si>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</si>
  <si>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</si>
  <si>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</si>
  <si>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</si>
  <si>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</si>
  <si>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</si>
  <si>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</si>
  <si>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</si>
  <si>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</si>
  <si>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</si>
  <si>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</si>
  <si>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</si>
  <si>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</si>
  <si>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</si>
  <si>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</si>
  <si>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</si>
  <si>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</si>
  <si>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</si>
  <si>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</si>
  <si>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</si>
  <si>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</si>
  <si>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</si>
  <si>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</si>
  <si>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</si>
  <si>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</si>
  <si>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</si>
  <si>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</si>
  <si>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</si>
  <si>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</si>
  <si>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</si>
  <si>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</si>
  <si>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</si>
  <si>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</si>
  <si>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</si>
  <si>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</si>
  <si>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</si>
  <si>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</si>
  <si>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</si>
  <si>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</si>
  <si>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</si>
  <si>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</si>
  <si>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</si>
  <si>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</si>
  <si>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</si>
  <si>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</si>
  <si>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</si>
  <si>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</si>
  <si>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</si>
  <si>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</si>
  <si>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</si>
  <si>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</si>
  <si>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</si>
  <si>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</si>
  <si>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</si>
  <si>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</si>
  <si>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</si>
  <si>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</si>
  <si>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</si>
  <si>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</si>
  <si>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</si>
  <si>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</si>
  <si>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</si>
  <si>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</si>
  <si>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</si>
  <si>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</si>
  <si>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</si>
  <si>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</si>
  <si>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</si>
  <si>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</si>
  <si>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</si>
  <si>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</si>
  <si>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</si>
  <si>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</si>
  <si>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</si>
  <si>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</si>
  <si>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</si>
  <si>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</si>
  <si>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</si>
  <si>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</si>
  <si>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</si>
  <si>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</si>
  <si>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</si>
  <si>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</si>
  <si>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</si>
  <si>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</si>
  <si>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</si>
  <si>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</si>
  <si>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</si>
  <si>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</si>
  <si>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</si>
  <si>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</si>
  <si>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</si>
  <si>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</si>
  <si>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</si>
  <si>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</si>
  <si>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</si>
  <si>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</si>
  <si>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</si>
  <si>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</si>
  <si>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</si>
  <si>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</si>
  <si>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</si>
  <si>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</si>
  <si>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</si>
  <si>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</si>
  <si>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</si>
  <si>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</si>
  <si>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</si>
  <si>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</si>
  <si>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</si>
  <si>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</si>
  <si>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</si>
  <si>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</si>
  <si>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</si>
  <si>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</si>
  <si>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</si>
  <si>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</si>
  <si>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</si>
  <si>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</si>
  <si>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</si>
  <si>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</si>
  <si>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</si>
  <si>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</si>
  <si>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</si>
  <si>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</si>
  <si>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</si>
  <si>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</si>
  <si>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</si>
  <si>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</si>
  <si>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</si>
  <si>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</si>
  <si>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</si>
  <si>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</si>
  <si>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</si>
  <si>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</si>
  <si>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</si>
  <si>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</si>
  <si>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</si>
  <si>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</si>
  <si>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</si>
  <si>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</si>
  <si>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</si>
  <si>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</si>
  <si>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</si>
  <si>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</si>
  <si>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</si>
  <si>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</si>
  <si>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</si>
  <si>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</si>
  <si>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</si>
  <si>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</si>
  <si>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</si>
  <si>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</si>
  <si>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</si>
  <si>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</si>
  <si>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</si>
  <si>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</si>
  <si>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</si>
  <si>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</si>
  <si>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</si>
  <si>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</si>
  <si>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</si>
  <si>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</si>
  <si>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</si>
  <si>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</si>
  <si>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</si>
  <si>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</si>
  <si>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</si>
  <si>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</si>
  <si>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</si>
  <si>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</si>
  <si>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</si>
  <si>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</si>
  <si>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</si>
  <si>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</si>
  <si>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</si>
  <si>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</si>
  <si>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</si>
  <si>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</si>
  <si>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</si>
  <si>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</si>
  <si>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</si>
  <si>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</si>
  <si>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</si>
  <si>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</si>
  <si>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</si>
  <si>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</si>
  <si>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</si>
  <si>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</si>
  <si>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</si>
  <si>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</si>
  <si>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</si>
  <si>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</si>
  <si>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</si>
  <si>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</si>
  <si>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</si>
  <si>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</si>
  <si>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</si>
  <si>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</si>
  <si>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</si>
  <si>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</si>
  <si>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</si>
  <si>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</si>
  <si>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</si>
  <si>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</si>
  <si>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</si>
  <si>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</si>
  <si>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</si>
  <si>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</si>
  <si>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</si>
  <si>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</si>
  <si>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</si>
  <si>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</si>
  <si>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</si>
  <si>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</si>
  <si>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</si>
  <si>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</si>
  <si>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</si>
  <si>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</si>
  <si>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</si>
  <si>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</si>
  <si>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</si>
  <si>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</si>
  <si>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</si>
  <si>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</si>
  <si>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</si>
  <si>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</si>
  <si>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</si>
  <si>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</si>
  <si>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</si>
  <si>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</si>
  <si>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</si>
  <si>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</si>
  <si>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</si>
  <si>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</si>
  <si>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</si>
  <si>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</si>
  <si>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</si>
  <si>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</si>
  <si>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</si>
  <si>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</si>
  <si>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</si>
  <si>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</si>
  <si>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</si>
  <si>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</si>
  <si>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</si>
  <si>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</si>
  <si>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</si>
  <si>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</si>
  <si>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</si>
  <si>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</si>
  <si>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</si>
  <si>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</si>
  <si>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</si>
  <si>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</si>
  <si>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</si>
  <si>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</si>
  <si>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</si>
  <si>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</si>
  <si>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</si>
  <si>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</si>
  <si>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</si>
  <si>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</si>
  <si>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</si>
  <si>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</si>
  <si>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</si>
  <si>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</si>
  <si>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</si>
  <si>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</si>
  <si>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</si>
  <si>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</si>
  <si>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</si>
  <si>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</si>
  <si>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</si>
  <si>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</si>
  <si>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</si>
  <si>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</si>
  <si>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</si>
  <si>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</si>
  <si>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</si>
  <si>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</si>
  <si>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</si>
  <si>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</si>
  <si>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</si>
  <si>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</si>
  <si>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</si>
  <si>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</si>
  <si>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</si>
  <si>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</si>
  <si>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</si>
  <si>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</si>
  <si>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</si>
  <si>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</si>
  <si>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</si>
  <si>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</si>
  <si>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</si>
  <si>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</si>
  <si>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</si>
  <si>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</si>
  <si>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</si>
  <si>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</si>
  <si>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</si>
  <si>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</si>
  <si>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</si>
  <si>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</si>
  <si>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</si>
  <si>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</si>
  <si>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</si>
  <si>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</si>
  <si>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</si>
  <si>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</si>
  <si>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</si>
  <si>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</si>
  <si>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</si>
  <si>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</si>
  <si>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</si>
  <si>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</si>
  <si>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</si>
  <si>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</si>
  <si>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</si>
  <si>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</si>
  <si>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</si>
  <si>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</si>
  <si>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</si>
  <si>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</si>
  <si>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</si>
  <si>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</si>
  <si>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</si>
  <si>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</si>
  <si>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</si>
  <si>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</si>
  <si>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</si>
  <si>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</si>
  <si>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</si>
  <si>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</si>
  <si>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</si>
  <si>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</si>
  <si>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</si>
  <si>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</si>
  <si>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</si>
  <si>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</si>
  <si>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</si>
  <si>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</si>
  <si>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</si>
  <si>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</si>
  <si>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</si>
  <si>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</si>
  <si>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</si>
  <si>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</si>
  <si>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</si>
  <si>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</si>
  <si>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</si>
  <si>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</si>
  <si>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</si>
  <si>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</si>
  <si>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</si>
  <si>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</si>
  <si>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</si>
  <si>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</si>
  <si>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</si>
  <si>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</si>
  <si>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</si>
  <si>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</si>
  <si>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</si>
  <si>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</si>
  <si>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</si>
  <si>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</si>
  <si>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</si>
  <si>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</si>
  <si>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</si>
  <si>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</si>
  <si>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</si>
  <si>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</si>
  <si>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</si>
  <si>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</si>
  <si>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</si>
  <si>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</si>
  <si>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</si>
  <si>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</si>
  <si>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</si>
  <si>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</si>
  <si>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</si>
  <si>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</si>
  <si>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</si>
  <si>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</si>
  <si>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</si>
  <si>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</si>
  <si>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</si>
  <si>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</si>
  <si>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</si>
  <si>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</si>
  <si>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</si>
  <si>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</si>
  <si>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</si>
  <si>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</si>
  <si>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</si>
  <si>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</si>
  <si>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</si>
  <si>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</si>
  <si>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</si>
  <si>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</si>
  <si>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</si>
  <si>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</si>
  <si>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</si>
  <si>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</si>
  <si>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</si>
  <si>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</si>
  <si>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</si>
  <si>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</si>
  <si>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</si>
  <si>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</si>
  <si>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</si>
  <si>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</si>
  <si>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</si>
  <si>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</si>
  <si>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</si>
  <si>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</si>
  <si>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</si>
  <si>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</si>
  <si>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</si>
  <si>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</si>
  <si>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</si>
  <si>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</si>
  <si>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</si>
  <si>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</si>
  <si>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</si>
  <si>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</si>
  <si>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</si>
  <si>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</si>
  <si>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</si>
  <si>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</si>
  <si>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</si>
  <si>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</si>
  <si>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</si>
  <si>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</si>
  <si>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</si>
  <si>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</si>
  <si>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</si>
  <si>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</si>
  <si>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</si>
  <si>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</si>
  <si>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</si>
  <si>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</si>
  <si>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</si>
  <si>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</si>
  <si>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</si>
  <si>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</si>
  <si>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</si>
  <si>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</si>
  <si>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</si>
  <si>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</si>
  <si>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</si>
  <si>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</si>
  <si>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</si>
  <si>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</si>
  <si>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</si>
  <si>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</si>
  <si>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</si>
  <si>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</si>
  <si>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</si>
  <si>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</si>
  <si>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</si>
  <si>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</si>
  <si>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</si>
  <si>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</si>
  <si>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</si>
  <si>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</si>
  <si>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</si>
  <si>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</si>
  <si>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</si>
  <si>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</si>
  <si>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</si>
  <si>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</si>
  <si>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</si>
  <si>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</si>
  <si>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</si>
  <si>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</si>
  <si>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</si>
  <si>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</si>
  <si>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</si>
  <si>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</si>
  <si>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</si>
  <si>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</si>
  <si>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</si>
  <si>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</si>
  <si>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</si>
  <si>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</si>
  <si>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</si>
  <si>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</si>
  <si>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</si>
  <si>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</si>
  <si>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</si>
  <si>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</si>
  <si>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</si>
  <si>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</si>
  <si>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</si>
  <si>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</si>
  <si>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</si>
  <si>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n</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</si>
  <si>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</si>
  <si>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</si>
  <si>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</si>
  <si>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</si>
  <si>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</si>
  <si>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</si>
  <si>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</si>
  <si>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</si>
  <si>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</si>
  <si>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</si>
  <si>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</si>
  <si>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</si>
  <si>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</si>
  <si>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</si>
  <si>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</si>
  <si>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</si>
  <si>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</si>
  <si>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</si>
  <si>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</si>
  <si>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</si>
  <si>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</si>
  <si>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</si>
  <si>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</si>
  <si>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</si>
  <si>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</si>
  <si>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</si>
  <si>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</si>
  <si>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</si>
  <si>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</si>
  <si>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</si>
  <si>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</si>
  <si>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</si>
  <si>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</si>
  <si>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</si>
  <si>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</si>
  <si>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n; il</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</si>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</sst>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41704371"/>
        <c:axId val="1292985815"/>
      </c:barChart>
      <c:catAx>
        <c:axId val="16417043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92985815"/>
      </c:catAx>
      <c:valAx>
        <c:axId val="12929858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1704371"/>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7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5"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440</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611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5"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5"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5" t="s">
        <v>32684</v>
      </c>
      <c r="B6589" s="8" t="s">
        <v>440</v>
      </c>
      <c r="C6589" s="1"/>
      <c r="D6589" s="7"/>
      <c r="E6589" s="12" t="b">
        <v>0</v>
      </c>
      <c r="F6589" s="5" t="s">
        <v>32685</v>
      </c>
      <c r="G6589" s="1"/>
      <c r="H6589" s="5" t="s">
        <v>32686</v>
      </c>
      <c r="I6589" s="5" t="s">
        <v>32687</v>
      </c>
      <c r="J6589" s="1"/>
      <c r="K6589" s="1"/>
      <c r="L6589" s="1"/>
      <c r="M6589" s="1"/>
      <c r="N6589" s="1"/>
      <c r="O6589" s="1"/>
      <c r="P6589" s="1"/>
      <c r="Q6589" s="5" t="s">
        <v>32688</v>
      </c>
      <c r="R6589" s="1"/>
      <c r="S6589" s="1"/>
      <c r="T6589" s="1"/>
      <c r="U6589" s="1"/>
      <c r="V6589" s="1"/>
      <c r="W6589" s="1"/>
      <c r="X6589" s="1"/>
      <c r="Y6589" s="1"/>
      <c r="Z6589" s="1"/>
      <c r="AA6589" s="1"/>
      <c r="AB6589" s="1"/>
      <c r="AC6589" s="1"/>
      <c r="AD6589" s="1"/>
      <c r="AE6589" s="1"/>
      <c r="AF6589" s="1"/>
    </row>
    <row r="6590">
      <c r="A6590" s="5" t="s">
        <v>32689</v>
      </c>
      <c r="B6590" s="8" t="s">
        <v>440</v>
      </c>
      <c r="C6590" s="5" t="s">
        <v>101</v>
      </c>
      <c r="D6590" s="6"/>
      <c r="E6590" s="12" t="b">
        <v>0</v>
      </c>
      <c r="F6590" s="5" t="s">
        <v>32690</v>
      </c>
      <c r="G6590" s="1"/>
      <c r="H6590" s="5" t="s">
        <v>32691</v>
      </c>
      <c r="I6590" s="5" t="s">
        <v>32692</v>
      </c>
      <c r="J6590" s="1"/>
      <c r="K6590" s="1"/>
      <c r="L6590" s="1"/>
      <c r="M6590" s="1"/>
      <c r="N6590" s="1"/>
      <c r="O6590" s="1"/>
      <c r="P6590" s="5" t="s">
        <v>750</v>
      </c>
      <c r="Q6590" s="5" t="s">
        <v>32693</v>
      </c>
      <c r="R6590" s="1"/>
      <c r="S6590" s="1"/>
      <c r="T6590" s="1"/>
      <c r="U6590" s="1"/>
      <c r="V6590" s="1"/>
      <c r="W6590" s="1"/>
      <c r="X6590" s="1"/>
      <c r="Y6590" s="1"/>
      <c r="Z6590" s="1"/>
      <c r="AA6590" s="1"/>
      <c r="AB6590" s="1"/>
      <c r="AC6590" s="1"/>
      <c r="AD6590" s="1"/>
      <c r="AE6590" s="1"/>
      <c r="AF6590" s="1"/>
    </row>
    <row r="6591">
      <c r="A6591" s="5" t="s">
        <v>32694</v>
      </c>
      <c r="B6591" s="8" t="s">
        <v>416</v>
      </c>
      <c r="C6591" s="5" t="s">
        <v>101</v>
      </c>
      <c r="D6591" s="7"/>
      <c r="E6591" s="12" t="b">
        <v>0</v>
      </c>
      <c r="F6591" s="5" t="s">
        <v>32695</v>
      </c>
      <c r="G6591" s="1"/>
      <c r="H6591" s="5" t="s">
        <v>32696</v>
      </c>
      <c r="I6591" s="5" t="s">
        <v>32697</v>
      </c>
      <c r="J6591" s="1"/>
      <c r="K6591" s="1"/>
      <c r="L6591" s="1"/>
      <c r="M6591" s="1"/>
      <c r="N6591" s="1"/>
      <c r="O6591" s="1"/>
      <c r="P6591" s="5" t="s">
        <v>948</v>
      </c>
      <c r="Q6591" s="5" t="s">
        <v>32698</v>
      </c>
      <c r="R6591" s="1"/>
      <c r="S6591" s="1"/>
      <c r="T6591" s="1"/>
      <c r="U6591" s="1"/>
      <c r="V6591" s="1"/>
      <c r="W6591" s="1"/>
      <c r="X6591" s="1"/>
      <c r="Y6591" s="1"/>
      <c r="Z6591" s="1"/>
      <c r="AA6591" s="1"/>
      <c r="AB6591" s="1"/>
      <c r="AC6591" s="1"/>
      <c r="AD6591" s="1"/>
      <c r="AE6591" s="1"/>
      <c r="AF6591" s="1"/>
    </row>
    <row r="6592">
      <c r="A6592" s="5" t="s">
        <v>32699</v>
      </c>
      <c r="B6592" s="8" t="s">
        <v>416</v>
      </c>
      <c r="C6592" s="5" t="s">
        <v>101</v>
      </c>
      <c r="D6592" s="6"/>
      <c r="E6592" s="12" t="b">
        <v>0</v>
      </c>
      <c r="F6592" s="5" t="s">
        <v>32700</v>
      </c>
      <c r="G6592" s="1"/>
      <c r="H6592" s="5" t="s">
        <v>32701</v>
      </c>
      <c r="I6592" s="5" t="s">
        <v>32702</v>
      </c>
      <c r="J6592" s="1"/>
      <c r="K6592" s="1"/>
      <c r="L6592" s="1"/>
      <c r="M6592" s="1"/>
      <c r="N6592" s="1"/>
      <c r="O6592" s="1"/>
      <c r="P6592" s="5" t="s">
        <v>431</v>
      </c>
      <c r="Q6592" s="5" t="s">
        <v>32703</v>
      </c>
      <c r="R6592" s="5" t="s">
        <v>32704</v>
      </c>
      <c r="S6592" s="1"/>
      <c r="T6592" s="1"/>
      <c r="U6592" s="1"/>
      <c r="V6592" s="1"/>
      <c r="W6592" s="1"/>
      <c r="X6592" s="1"/>
      <c r="Y6592" s="1"/>
      <c r="Z6592" s="1"/>
      <c r="AA6592" s="1"/>
      <c r="AB6592" s="1"/>
      <c r="AC6592" s="1"/>
      <c r="AD6592" s="1"/>
      <c r="AE6592" s="1"/>
      <c r="AF6592" s="1"/>
    </row>
    <row r="6593">
      <c r="A6593" s="5" t="s">
        <v>32705</v>
      </c>
      <c r="B6593" s="8" t="s">
        <v>416</v>
      </c>
      <c r="C6593" s="5" t="s">
        <v>101</v>
      </c>
      <c r="D6593" s="7"/>
      <c r="E6593" s="12" t="b">
        <v>0</v>
      </c>
      <c r="F6593" s="5" t="s">
        <v>32706</v>
      </c>
      <c r="G6593" s="1"/>
      <c r="H6593" s="5" t="s">
        <v>32707</v>
      </c>
      <c r="I6593" s="5" t="s">
        <v>32708</v>
      </c>
      <c r="J6593" s="1"/>
      <c r="K6593" s="1"/>
      <c r="L6593" s="1"/>
      <c r="M6593" s="1"/>
      <c r="N6593" s="1"/>
      <c r="O6593" s="1"/>
      <c r="P6593" s="5" t="s">
        <v>431</v>
      </c>
      <c r="Q6593" s="5" t="s">
        <v>32709</v>
      </c>
      <c r="R6593" s="1"/>
      <c r="S6593" s="1"/>
      <c r="T6593" s="1"/>
      <c r="U6593" s="1"/>
      <c r="V6593" s="1"/>
      <c r="W6593" s="1"/>
      <c r="X6593" s="1"/>
      <c r="Y6593" s="1"/>
      <c r="Z6593" s="1"/>
      <c r="AA6593" s="1"/>
      <c r="AB6593" s="1"/>
      <c r="AC6593" s="1"/>
      <c r="AD6593" s="1"/>
      <c r="AE6593" s="1"/>
      <c r="AF6593" s="1"/>
    </row>
    <row r="6594">
      <c r="A6594" s="5" t="s">
        <v>32710</v>
      </c>
      <c r="B6594" s="8" t="s">
        <v>416</v>
      </c>
      <c r="C6594" s="5" t="s">
        <v>101</v>
      </c>
      <c r="D6594" s="6"/>
      <c r="E6594" s="12" t="b">
        <v>0</v>
      </c>
      <c r="F6594" s="5" t="s">
        <v>32711</v>
      </c>
      <c r="G6594" s="1"/>
      <c r="H6594" s="5" t="s">
        <v>32712</v>
      </c>
      <c r="I6594" s="5" t="s">
        <v>32713</v>
      </c>
      <c r="J6594" s="1"/>
      <c r="K6594" s="1"/>
      <c r="L6594" s="1"/>
      <c r="M6594" s="1"/>
      <c r="N6594" s="1"/>
      <c r="O6594" s="1"/>
      <c r="P6594" s="5" t="s">
        <v>431</v>
      </c>
      <c r="Q6594" s="5" t="s">
        <v>32714</v>
      </c>
      <c r="R6594" s="1"/>
      <c r="S6594" s="1"/>
      <c r="T6594" s="1"/>
      <c r="U6594" s="1"/>
      <c r="V6594" s="1"/>
      <c r="W6594" s="1"/>
      <c r="X6594" s="1"/>
      <c r="Y6594" s="1"/>
      <c r="Z6594" s="1"/>
      <c r="AA6594" s="1"/>
      <c r="AB6594" s="1"/>
      <c r="AC6594" s="1"/>
      <c r="AD6594" s="1"/>
      <c r="AE6594" s="1"/>
      <c r="AF6594" s="1"/>
    </row>
    <row r="6595">
      <c r="A6595" s="5" t="s">
        <v>32715</v>
      </c>
      <c r="B6595" s="8" t="s">
        <v>416</v>
      </c>
      <c r="C6595" s="5" t="s">
        <v>441</v>
      </c>
      <c r="D6595" s="7"/>
      <c r="E6595" s="12" t="b">
        <v>0</v>
      </c>
      <c r="F6595" s="5" t="s">
        <v>32716</v>
      </c>
      <c r="G6595" s="1"/>
      <c r="H6595" s="5" t="s">
        <v>32717</v>
      </c>
      <c r="I6595" s="5" t="s">
        <v>32718</v>
      </c>
      <c r="J6595" s="1"/>
      <c r="K6595" s="1"/>
      <c r="L6595" s="1"/>
      <c r="M6595" s="1"/>
      <c r="N6595" s="1"/>
      <c r="O6595" s="1"/>
      <c r="P6595" s="5" t="s">
        <v>3990</v>
      </c>
      <c r="Q6595" s="5" t="s">
        <v>32719</v>
      </c>
      <c r="R6595" s="5" t="s">
        <v>32720</v>
      </c>
      <c r="S6595" s="1"/>
      <c r="T6595" s="1"/>
      <c r="U6595" s="1"/>
      <c r="V6595" s="1"/>
      <c r="W6595" s="1"/>
      <c r="X6595" s="1"/>
      <c r="Y6595" s="1"/>
      <c r="Z6595" s="1"/>
      <c r="AA6595" s="1"/>
      <c r="AB6595" s="1"/>
      <c r="AC6595" s="1"/>
      <c r="AD6595" s="1"/>
      <c r="AE6595" s="1"/>
      <c r="AF6595" s="1"/>
    </row>
    <row r="6596">
      <c r="A6596" s="5" t="s">
        <v>32721</v>
      </c>
      <c r="B6596" s="26" t="s">
        <v>416</v>
      </c>
      <c r="C6596" s="1"/>
      <c r="D6596" s="6"/>
      <c r="E6596" s="12" t="b">
        <v>0</v>
      </c>
      <c r="F6596" s="27" t="s">
        <v>32722</v>
      </c>
      <c r="G6596" s="1"/>
      <c r="H6596" s="5" t="s">
        <v>32723</v>
      </c>
      <c r="I6596" s="5" t="s">
        <v>32724</v>
      </c>
      <c r="J6596" s="1"/>
      <c r="K6596" s="1"/>
      <c r="L6596" s="1"/>
      <c r="M6596" s="1"/>
      <c r="N6596" s="1"/>
      <c r="O6596" s="1"/>
      <c r="P6596" s="1"/>
      <c r="Q6596" s="27" t="s">
        <v>32725</v>
      </c>
      <c r="R6596" s="1"/>
      <c r="S6596" s="1"/>
      <c r="T6596" s="1"/>
      <c r="U6596" s="1"/>
      <c r="V6596" s="1"/>
      <c r="W6596" s="1"/>
      <c r="X6596" s="1"/>
      <c r="Y6596" s="1"/>
      <c r="Z6596" s="1"/>
      <c r="AA6596" s="1"/>
      <c r="AB6596" s="1"/>
      <c r="AC6596" s="1"/>
      <c r="AD6596" s="1"/>
      <c r="AE6596" s="1"/>
      <c r="AF6596" s="1"/>
    </row>
    <row r="6597">
      <c r="A6597" s="27" t="s">
        <v>32726</v>
      </c>
      <c r="B6597" s="26" t="s">
        <v>440</v>
      </c>
      <c r="C6597" s="27" t="s">
        <v>32727</v>
      </c>
      <c r="D6597" s="7"/>
      <c r="E6597" s="12" t="b">
        <v>0</v>
      </c>
      <c r="F6597" s="27" t="s">
        <v>32728</v>
      </c>
      <c r="G6597" s="1"/>
      <c r="H6597" s="5" t="s">
        <v>32729</v>
      </c>
      <c r="I6597" s="5" t="s">
        <v>32730</v>
      </c>
      <c r="J6597" s="1"/>
      <c r="K6597" s="1"/>
      <c r="L6597" s="1"/>
      <c r="M6597" s="1"/>
      <c r="N6597" s="1"/>
      <c r="O6597" s="1"/>
      <c r="P6597" s="1"/>
      <c r="Q6597" s="27" t="s">
        <v>32731</v>
      </c>
      <c r="R6597" s="1"/>
      <c r="S6597" s="1"/>
      <c r="T6597" s="1"/>
      <c r="U6597" s="1"/>
      <c r="V6597" s="1"/>
      <c r="W6597" s="1"/>
      <c r="X6597" s="1"/>
      <c r="Y6597" s="1"/>
      <c r="Z6597" s="1"/>
      <c r="AA6597" s="1"/>
      <c r="AB6597" s="1"/>
      <c r="AC6597" s="1"/>
      <c r="AD6597" s="1"/>
      <c r="AE6597" s="1"/>
      <c r="AF6597" s="1"/>
    </row>
    <row r="6598">
      <c r="A6598" s="5" t="s">
        <v>32732</v>
      </c>
      <c r="B6598" s="8" t="s">
        <v>416</v>
      </c>
      <c r="C6598" s="5" t="s">
        <v>32727</v>
      </c>
      <c r="D6598" s="6"/>
      <c r="E6598" s="12" t="b">
        <v>0</v>
      </c>
      <c r="F6598" s="5" t="s">
        <v>32733</v>
      </c>
      <c r="G6598" s="1"/>
      <c r="H6598" s="5" t="s">
        <v>32734</v>
      </c>
      <c r="I6598" s="5" t="s">
        <v>32735</v>
      </c>
      <c r="J6598" s="1"/>
      <c r="K6598" s="1"/>
      <c r="L6598" s="1"/>
      <c r="M6598" s="1"/>
      <c r="N6598" s="1"/>
      <c r="O6598" s="1"/>
      <c r="P6598" s="1"/>
      <c r="Q6598" s="5" t="s">
        <v>32736</v>
      </c>
      <c r="R6598" s="1"/>
      <c r="S6598" s="1"/>
      <c r="T6598" s="1"/>
      <c r="U6598" s="1"/>
      <c r="V6598" s="1"/>
      <c r="W6598" s="1"/>
      <c r="X6598" s="1"/>
      <c r="Y6598" s="1"/>
      <c r="Z6598" s="1"/>
      <c r="AA6598" s="1"/>
      <c r="AB6598" s="1"/>
      <c r="AC6598" s="1"/>
      <c r="AD6598" s="1"/>
      <c r="AE6598" s="1"/>
      <c r="AF6598" s="1"/>
    </row>
    <row r="6599">
      <c r="A6599" s="5" t="s">
        <v>32737</v>
      </c>
      <c r="B6599" s="8" t="s">
        <v>416</v>
      </c>
      <c r="C6599" s="1"/>
      <c r="D6599" s="7"/>
      <c r="E6599" s="12" t="b">
        <v>0</v>
      </c>
      <c r="F6599" s="5" t="s">
        <v>32738</v>
      </c>
      <c r="G6599" s="1"/>
      <c r="H6599" s="5" t="s">
        <v>32739</v>
      </c>
      <c r="I6599" s="5" t="s">
        <v>32740</v>
      </c>
      <c r="J6599" s="1"/>
      <c r="K6599" s="1"/>
      <c r="L6599" s="1"/>
      <c r="M6599" s="1"/>
      <c r="N6599" s="1"/>
      <c r="O6599" s="1"/>
      <c r="P6599" s="1"/>
      <c r="Q6599" s="5" t="s">
        <v>32741</v>
      </c>
      <c r="R6599" s="1"/>
      <c r="S6599" s="1"/>
      <c r="T6599" s="1"/>
      <c r="U6599" s="1"/>
      <c r="V6599" s="1"/>
      <c r="W6599" s="1"/>
      <c r="X6599" s="1"/>
      <c r="Y6599" s="1"/>
      <c r="Z6599" s="1"/>
      <c r="AA6599" s="1"/>
      <c r="AB6599" s="1"/>
      <c r="AC6599" s="1"/>
      <c r="AD6599" s="1"/>
      <c r="AE6599" s="1"/>
      <c r="AF6599" s="1"/>
    </row>
    <row r="6600">
      <c r="A6600" s="5" t="s">
        <v>32742</v>
      </c>
      <c r="B6600" s="8" t="s">
        <v>416</v>
      </c>
      <c r="C6600" s="5" t="s">
        <v>476</v>
      </c>
      <c r="D6600" s="6"/>
      <c r="E6600" s="12" t="b">
        <v>0</v>
      </c>
      <c r="F6600" s="5" t="s">
        <v>32743</v>
      </c>
      <c r="G6600" s="1"/>
      <c r="H6600" s="5" t="s">
        <v>32744</v>
      </c>
      <c r="I6600" s="5" t="s">
        <v>32745</v>
      </c>
      <c r="J6600" s="1"/>
      <c r="K6600" s="1"/>
      <c r="L6600" s="1"/>
      <c r="M6600" s="1"/>
      <c r="N6600" s="1"/>
      <c r="O6600" s="1"/>
      <c r="P6600" s="1"/>
      <c r="Q6600" s="5" t="s">
        <v>32746</v>
      </c>
      <c r="R6600" s="1"/>
      <c r="S6600" s="1"/>
      <c r="T6600" s="1"/>
      <c r="U6600" s="1"/>
      <c r="V6600" s="1"/>
      <c r="W6600" s="1"/>
      <c r="X6600" s="1"/>
      <c r="Y6600" s="1"/>
      <c r="Z6600" s="1"/>
      <c r="AA6600" s="1"/>
      <c r="AB6600" s="1"/>
      <c r="AC6600" s="1"/>
      <c r="AD6600" s="1"/>
      <c r="AE6600" s="1"/>
      <c r="AF6600" s="1"/>
    </row>
    <row r="6601">
      <c r="A6601" s="5" t="s">
        <v>32747</v>
      </c>
      <c r="B6601" s="8" t="s">
        <v>416</v>
      </c>
      <c r="C6601" s="1"/>
      <c r="D6601" s="7"/>
      <c r="E6601" s="12" t="b">
        <v>0</v>
      </c>
      <c r="F6601" s="5" t="s">
        <v>32748</v>
      </c>
      <c r="G6601" s="1"/>
      <c r="H6601" s="5" t="s">
        <v>32749</v>
      </c>
      <c r="I6601" s="5" t="s">
        <v>32750</v>
      </c>
      <c r="J6601" s="1"/>
      <c r="K6601" s="1"/>
      <c r="L6601" s="1"/>
      <c r="M6601" s="1"/>
      <c r="N6601" s="1"/>
      <c r="O6601" s="1"/>
      <c r="P6601" s="1"/>
      <c r="Q6601" s="5" t="s">
        <v>32751</v>
      </c>
      <c r="R6601" s="1"/>
      <c r="S6601" s="1"/>
      <c r="T6601" s="1"/>
      <c r="U6601" s="1"/>
      <c r="V6601" s="1"/>
      <c r="W6601" s="1"/>
      <c r="X6601" s="1"/>
      <c r="Y6601" s="1"/>
      <c r="Z6601" s="1"/>
      <c r="AA6601" s="1"/>
      <c r="AB6601" s="1"/>
      <c r="AC6601" s="1"/>
      <c r="AD6601" s="1"/>
      <c r="AE6601" s="1"/>
      <c r="AF6601" s="1"/>
    </row>
    <row r="6602">
      <c r="A6602" s="5" t="s">
        <v>32752</v>
      </c>
      <c r="B6602" s="8" t="s">
        <v>416</v>
      </c>
      <c r="C6602" s="5" t="s">
        <v>32727</v>
      </c>
      <c r="D6602" s="6"/>
      <c r="E6602" s="12" t="b">
        <v>0</v>
      </c>
      <c r="F6602" s="5" t="s">
        <v>32753</v>
      </c>
      <c r="G6602" s="1"/>
      <c r="H6602" s="5" t="s">
        <v>32754</v>
      </c>
      <c r="I6602" s="5" t="s">
        <v>32752</v>
      </c>
      <c r="J6602" s="1"/>
      <c r="K6602" s="1"/>
      <c r="L6602" s="1"/>
      <c r="M6602" s="1"/>
      <c r="N6602" s="1"/>
      <c r="O6602" s="1"/>
      <c r="P6602" s="5" t="s">
        <v>32755</v>
      </c>
      <c r="Q6602" s="5" t="s">
        <v>32756</v>
      </c>
      <c r="R6602" s="1"/>
      <c r="S6602" s="1"/>
      <c r="T6602" s="1"/>
      <c r="U6602" s="1"/>
      <c r="V6602" s="1"/>
      <c r="W6602" s="1"/>
      <c r="X6602" s="1"/>
      <c r="Y6602" s="1"/>
      <c r="Z6602" s="1"/>
      <c r="AA6602" s="1"/>
      <c r="AB6602" s="1"/>
      <c r="AC6602" s="1"/>
      <c r="AD6602" s="1"/>
      <c r="AE6602" s="1"/>
      <c r="AF6602" s="1"/>
    </row>
    <row r="6603">
      <c r="A6603" s="5" t="s">
        <v>32757</v>
      </c>
      <c r="B6603" s="8" t="s">
        <v>416</v>
      </c>
      <c r="C6603" s="1"/>
      <c r="D6603" s="7"/>
      <c r="E6603" s="12" t="b">
        <v>0</v>
      </c>
      <c r="F6603" s="5" t="s">
        <v>32758</v>
      </c>
      <c r="G6603" s="1"/>
      <c r="H6603" s="5" t="s">
        <v>32759</v>
      </c>
      <c r="I6603" s="5" t="s">
        <v>32760</v>
      </c>
      <c r="J6603" s="1"/>
      <c r="K6603" s="1"/>
      <c r="L6603" s="1"/>
      <c r="M6603" s="1"/>
      <c r="N6603" s="1"/>
      <c r="O6603" s="1"/>
      <c r="P6603" s="5" t="s">
        <v>2565</v>
      </c>
      <c r="Q6603" s="5" t="s">
        <v>32761</v>
      </c>
      <c r="R6603" s="1"/>
      <c r="S6603" s="1"/>
      <c r="T6603" s="1"/>
      <c r="U6603" s="1"/>
      <c r="V6603" s="1"/>
      <c r="W6603" s="1"/>
      <c r="X6603" s="1"/>
      <c r="Y6603" s="1"/>
      <c r="Z6603" s="1"/>
      <c r="AA6603" s="1"/>
      <c r="AB6603" s="1"/>
      <c r="AC6603" s="1"/>
      <c r="AD6603" s="1"/>
      <c r="AE6603" s="1"/>
      <c r="AF6603" s="1"/>
    </row>
    <row r="6604">
      <c r="A6604" s="5" t="s">
        <v>32762</v>
      </c>
      <c r="B6604" s="8" t="s">
        <v>440</v>
      </c>
      <c r="C6604" s="5" t="s">
        <v>32763</v>
      </c>
      <c r="D6604" s="6"/>
      <c r="E6604" s="12" t="b">
        <v>0</v>
      </c>
      <c r="F6604" s="5" t="s">
        <v>32764</v>
      </c>
      <c r="G6604" s="1"/>
      <c r="H6604" s="5" t="s">
        <v>32765</v>
      </c>
      <c r="I6604" s="5" t="s">
        <v>32766</v>
      </c>
      <c r="J6604" s="1"/>
      <c r="K6604" s="1"/>
      <c r="L6604" s="1"/>
      <c r="M6604" s="1"/>
      <c r="N6604" s="1"/>
      <c r="O6604" s="1"/>
      <c r="P6604" s="5" t="s">
        <v>2565</v>
      </c>
      <c r="Q6604" s="5" t="s">
        <v>32762</v>
      </c>
      <c r="R6604" s="1"/>
      <c r="S6604" s="1"/>
      <c r="T6604" s="1"/>
      <c r="U6604" s="1"/>
      <c r="V6604" s="1"/>
      <c r="W6604" s="1"/>
      <c r="X6604" s="1"/>
      <c r="Y6604" s="1"/>
      <c r="Z6604" s="1"/>
      <c r="AA6604" s="1"/>
      <c r="AB6604" s="1"/>
      <c r="AC6604" s="1"/>
      <c r="AD6604" s="1"/>
      <c r="AE6604" s="1"/>
      <c r="AF6604" s="1"/>
    </row>
    <row r="6605">
      <c r="A6605" s="5" t="s">
        <v>32767</v>
      </c>
      <c r="B6605" s="8" t="s">
        <v>416</v>
      </c>
      <c r="C6605" s="5" t="s">
        <v>611</v>
      </c>
      <c r="D6605" s="7"/>
      <c r="E6605" s="12" t="b">
        <v>0</v>
      </c>
      <c r="F6605" s="5" t="s">
        <v>32768</v>
      </c>
      <c r="G6605" s="1"/>
      <c r="H6605" s="5" t="s">
        <v>32769</v>
      </c>
      <c r="I6605" s="5" t="s">
        <v>32770</v>
      </c>
      <c r="J6605" s="1"/>
      <c r="K6605" s="1"/>
      <c r="L6605" s="1"/>
      <c r="M6605" s="1"/>
      <c r="N6605" s="1"/>
      <c r="O6605" s="1"/>
      <c r="P6605" s="1"/>
      <c r="Q6605" s="5" t="s">
        <v>32771</v>
      </c>
      <c r="R6605" s="1"/>
      <c r="S6605" s="1"/>
      <c r="T6605" s="1"/>
      <c r="U6605" s="1"/>
      <c r="V6605" s="1"/>
      <c r="W6605" s="1"/>
      <c r="X6605" s="1"/>
      <c r="Y6605" s="1"/>
      <c r="Z6605" s="1"/>
      <c r="AA6605" s="1"/>
      <c r="AB6605" s="1"/>
      <c r="AC6605" s="1"/>
      <c r="AD6605" s="1"/>
      <c r="AE6605" s="1"/>
      <c r="AF6605" s="1"/>
    </row>
    <row r="6606">
      <c r="A6606" s="5" t="s">
        <v>32772</v>
      </c>
      <c r="B6606" s="8" t="s">
        <v>416</v>
      </c>
      <c r="C6606" s="1"/>
      <c r="D6606" s="6"/>
      <c r="E6606" s="12" t="b">
        <v>0</v>
      </c>
      <c r="F6606" s="5" t="s">
        <v>32773</v>
      </c>
      <c r="G6606" s="1"/>
      <c r="H6606" s="5" t="s">
        <v>32774</v>
      </c>
      <c r="I6606" s="5" t="s">
        <v>32775</v>
      </c>
      <c r="J6606" s="1"/>
      <c r="K6606" s="1"/>
      <c r="L6606" s="1"/>
      <c r="M6606" s="1"/>
      <c r="N6606" s="1"/>
      <c r="O6606" s="1"/>
      <c r="P6606" s="1"/>
      <c r="Q6606" s="5" t="s">
        <v>32776</v>
      </c>
      <c r="R6606" s="1"/>
      <c r="S6606" s="1"/>
      <c r="T6606" s="1"/>
      <c r="U6606" s="1"/>
      <c r="V6606" s="1"/>
      <c r="W6606" s="1"/>
      <c r="X6606" s="1"/>
      <c r="Y6606" s="1"/>
      <c r="Z6606" s="1"/>
      <c r="AA6606" s="1"/>
      <c r="AB6606" s="1"/>
      <c r="AC6606" s="1"/>
      <c r="AD6606" s="1"/>
      <c r="AE6606" s="1"/>
      <c r="AF6606" s="1"/>
    </row>
    <row r="6607">
      <c r="A6607" s="5" t="s">
        <v>32777</v>
      </c>
      <c r="B6607" s="8" t="s">
        <v>440</v>
      </c>
      <c r="C6607" s="5" t="s">
        <v>32727</v>
      </c>
      <c r="D6607" s="7"/>
      <c r="E6607" s="12" t="b">
        <v>0</v>
      </c>
      <c r="F6607" s="5" t="s">
        <v>32778</v>
      </c>
      <c r="G6607" s="1"/>
      <c r="H6607" s="5" t="s">
        <v>32779</v>
      </c>
      <c r="I6607" s="5" t="s">
        <v>32780</v>
      </c>
      <c r="J6607" s="1"/>
      <c r="K6607" s="1"/>
      <c r="L6607" s="1"/>
      <c r="M6607" s="1"/>
      <c r="N6607" s="1"/>
      <c r="O6607" s="1"/>
      <c r="P6607" s="1"/>
      <c r="Q6607" s="5" t="s">
        <v>32781</v>
      </c>
      <c r="R6607" s="1"/>
      <c r="S6607" s="1"/>
      <c r="T6607" s="1"/>
      <c r="U6607" s="1"/>
      <c r="V6607" s="1"/>
      <c r="W6607" s="1"/>
      <c r="X6607" s="1"/>
      <c r="Y6607" s="1"/>
      <c r="Z6607" s="1"/>
      <c r="AA6607" s="1"/>
      <c r="AB6607" s="1"/>
      <c r="AC6607" s="1"/>
      <c r="AD6607" s="1"/>
      <c r="AE6607" s="1"/>
      <c r="AF6607" s="1"/>
    </row>
    <row r="6608">
      <c r="A6608" s="5" t="s">
        <v>32782</v>
      </c>
      <c r="B6608" s="8" t="s">
        <v>416</v>
      </c>
      <c r="C6608" s="1"/>
      <c r="D6608" s="6"/>
      <c r="E6608" s="12" t="b">
        <v>0</v>
      </c>
      <c r="F6608" s="5" t="s">
        <v>32783</v>
      </c>
      <c r="G6608" s="1"/>
      <c r="H6608" s="5" t="s">
        <v>32784</v>
      </c>
      <c r="I6608" s="5" t="s">
        <v>32785</v>
      </c>
      <c r="J6608" s="1"/>
      <c r="K6608" s="1"/>
      <c r="L6608" s="1"/>
      <c r="M6608" s="1"/>
      <c r="N6608" s="1"/>
      <c r="O6608" s="1"/>
      <c r="P6608" s="1"/>
      <c r="Q6608" s="5" t="s">
        <v>32786</v>
      </c>
      <c r="R6608" s="1"/>
      <c r="S6608" s="1"/>
      <c r="T6608" s="1"/>
      <c r="U6608" s="1"/>
      <c r="V6608" s="1"/>
      <c r="W6608" s="1"/>
      <c r="X6608" s="1"/>
      <c r="Y6608" s="1"/>
      <c r="Z6608" s="1"/>
      <c r="AA6608" s="1"/>
      <c r="AB6608" s="1"/>
      <c r="AC6608" s="1"/>
      <c r="AD6608" s="1"/>
      <c r="AE6608" s="1"/>
      <c r="AF6608" s="1"/>
    </row>
    <row r="6609">
      <c r="A6609" s="5" t="s">
        <v>32787</v>
      </c>
      <c r="B6609" s="8" t="s">
        <v>416</v>
      </c>
      <c r="C6609" s="5" t="s">
        <v>32727</v>
      </c>
      <c r="D6609" s="7"/>
      <c r="E6609" s="12" t="b">
        <v>0</v>
      </c>
      <c r="F6609" s="5" t="s">
        <v>32788</v>
      </c>
      <c r="G6609" s="1"/>
      <c r="H6609" s="5" t="s">
        <v>32789</v>
      </c>
      <c r="I6609" s="5" t="s">
        <v>32790</v>
      </c>
      <c r="J6609" s="1"/>
      <c r="K6609" s="1"/>
      <c r="L6609" s="1"/>
      <c r="M6609" s="1"/>
      <c r="N6609" s="1"/>
      <c r="O6609" s="1"/>
      <c r="P6609" s="5" t="s">
        <v>574</v>
      </c>
      <c r="Q6609" s="5" t="s">
        <v>32791</v>
      </c>
      <c r="R6609" s="1"/>
      <c r="S6609" s="1"/>
      <c r="T6609" s="1"/>
      <c r="U6609" s="1"/>
      <c r="V6609" s="1"/>
      <c r="W6609" s="1"/>
      <c r="X6609" s="1"/>
      <c r="Y6609" s="1"/>
      <c r="Z6609" s="1"/>
      <c r="AA6609" s="1"/>
      <c r="AB6609" s="1"/>
      <c r="AC6609" s="1"/>
      <c r="AD6609" s="1"/>
      <c r="AE6609" s="1"/>
      <c r="AF6609" s="1"/>
    </row>
    <row r="6610">
      <c r="A6610" s="5" t="s">
        <v>32792</v>
      </c>
      <c r="B6610" s="8" t="s">
        <v>416</v>
      </c>
      <c r="C6610" s="5" t="s">
        <v>32727</v>
      </c>
      <c r="D6610" s="6"/>
      <c r="E6610" s="12" t="b">
        <v>0</v>
      </c>
      <c r="F6610" s="5" t="s">
        <v>32793</v>
      </c>
      <c r="G6610" s="1"/>
      <c r="H6610" s="5" t="s">
        <v>32794</v>
      </c>
      <c r="I6610" s="5" t="s">
        <v>32795</v>
      </c>
      <c r="J6610" s="1"/>
      <c r="K6610" s="1"/>
      <c r="L6610" s="1"/>
      <c r="M6610" s="1"/>
      <c r="N6610" s="1"/>
      <c r="O6610" s="1"/>
      <c r="P6610" s="5" t="s">
        <v>5504</v>
      </c>
      <c r="Q6610" s="5" t="s">
        <v>32796</v>
      </c>
      <c r="R6610" s="1"/>
      <c r="S6610" s="1"/>
      <c r="T6610" s="1"/>
      <c r="U6610" s="1"/>
      <c r="V6610" s="1"/>
      <c r="W6610" s="1"/>
      <c r="X6610" s="1"/>
      <c r="Y6610" s="1"/>
      <c r="Z6610" s="1"/>
      <c r="AA6610" s="1"/>
      <c r="AB6610" s="1"/>
      <c r="AC6610" s="1"/>
      <c r="AD6610" s="1"/>
      <c r="AE6610" s="1"/>
      <c r="AF6610" s="1"/>
    </row>
    <row r="6611">
      <c r="A6611" s="5" t="s">
        <v>32797</v>
      </c>
      <c r="B6611" s="8" t="s">
        <v>416</v>
      </c>
      <c r="C6611" s="5" t="s">
        <v>32727</v>
      </c>
      <c r="D6611" s="7"/>
      <c r="E6611" s="12" t="b">
        <v>0</v>
      </c>
      <c r="F6611" s="5" t="s">
        <v>32798</v>
      </c>
      <c r="G6611" s="1"/>
      <c r="H6611" s="5" t="s">
        <v>32799</v>
      </c>
      <c r="I6611" s="5" t="s">
        <v>32800</v>
      </c>
      <c r="J6611" s="1"/>
      <c r="K6611" s="1"/>
      <c r="L6611" s="1"/>
      <c r="M6611" s="1"/>
      <c r="N6611" s="1"/>
      <c r="O6611" s="1"/>
      <c r="P6611" s="5" t="s">
        <v>948</v>
      </c>
      <c r="Q6611" s="5" t="s">
        <v>32801</v>
      </c>
      <c r="R6611" s="1"/>
      <c r="S6611" s="1"/>
      <c r="T6611" s="1"/>
      <c r="U6611" s="1"/>
      <c r="V6611" s="1"/>
      <c r="W6611" s="1"/>
      <c r="X6611" s="1"/>
      <c r="Y6611" s="1"/>
      <c r="Z6611" s="1"/>
      <c r="AA6611" s="1"/>
      <c r="AB6611" s="1"/>
      <c r="AC6611" s="1"/>
      <c r="AD6611" s="1"/>
      <c r="AE6611" s="1"/>
      <c r="AF6611" s="1"/>
    </row>
    <row r="6612">
      <c r="A6612" s="5" t="s">
        <v>32802</v>
      </c>
      <c r="B6612" s="8" t="s">
        <v>440</v>
      </c>
      <c r="C6612" s="5" t="s">
        <v>32727</v>
      </c>
      <c r="D6612" s="6"/>
      <c r="E6612" s="12" t="b">
        <v>0</v>
      </c>
      <c r="F6612" s="5" t="s">
        <v>32803</v>
      </c>
      <c r="G6612" s="1"/>
      <c r="H6612" s="5" t="s">
        <v>32804</v>
      </c>
      <c r="I6612" s="5" t="s">
        <v>32805</v>
      </c>
      <c r="J6612" s="1"/>
      <c r="K6612" s="1"/>
      <c r="L6612" s="1"/>
      <c r="M6612" s="1"/>
      <c r="N6612" s="1"/>
      <c r="O6612" s="1"/>
      <c r="P6612" s="5" t="s">
        <v>981</v>
      </c>
      <c r="Q6612" s="5" t="s">
        <v>32806</v>
      </c>
      <c r="R6612" s="1"/>
      <c r="S6612" s="1"/>
      <c r="T6612" s="1"/>
      <c r="U6612" s="1"/>
      <c r="V6612" s="1"/>
      <c r="W6612" s="1"/>
      <c r="X6612" s="1"/>
      <c r="Y6612" s="1"/>
      <c r="Z6612" s="1"/>
      <c r="AA6612" s="1"/>
      <c r="AB6612" s="1"/>
      <c r="AC6612" s="1"/>
      <c r="AD6612" s="1"/>
      <c r="AE6612" s="1"/>
      <c r="AF6612" s="1"/>
    </row>
    <row r="6613">
      <c r="A6613" s="5" t="s">
        <v>32807</v>
      </c>
      <c r="B6613" s="8" t="s">
        <v>416</v>
      </c>
      <c r="C6613" s="1"/>
      <c r="D6613" s="7"/>
      <c r="E6613" s="12" t="b">
        <v>0</v>
      </c>
      <c r="F6613" s="5" t="s">
        <v>32808</v>
      </c>
      <c r="G6613" s="1"/>
      <c r="H6613" s="5" t="s">
        <v>32809</v>
      </c>
      <c r="I6613" s="5" t="s">
        <v>32810</v>
      </c>
      <c r="J6613" s="1"/>
      <c r="K6613" s="1"/>
      <c r="L6613" s="1"/>
      <c r="M6613" s="1"/>
      <c r="N6613" s="1"/>
      <c r="O6613" s="1"/>
      <c r="P6613" s="5" t="s">
        <v>437</v>
      </c>
      <c r="Q6613" s="5" t="s">
        <v>32811</v>
      </c>
      <c r="R6613" s="1"/>
      <c r="S6613" s="1"/>
      <c r="T6613" s="1"/>
      <c r="U6613" s="1"/>
      <c r="V6613" s="1"/>
      <c r="W6613" s="1"/>
      <c r="X6613" s="1"/>
      <c r="Y6613" s="1"/>
      <c r="Z6613" s="1"/>
      <c r="AA6613" s="1"/>
      <c r="AB6613" s="1"/>
      <c r="AC6613" s="1"/>
      <c r="AD6613" s="1"/>
      <c r="AE6613" s="1"/>
      <c r="AF6613" s="1"/>
    </row>
    <row r="6614">
      <c r="A6614" s="5" t="s">
        <v>26733</v>
      </c>
      <c r="B6614" s="8" t="s">
        <v>416</v>
      </c>
      <c r="C6614" s="1"/>
      <c r="D6614" s="6"/>
      <c r="E6614" s="12" t="b">
        <v>0</v>
      </c>
      <c r="F6614" s="5" t="s">
        <v>32812</v>
      </c>
      <c r="G6614" s="1"/>
      <c r="H6614" s="5" t="s">
        <v>32813</v>
      </c>
      <c r="I6614" s="5" t="s">
        <v>32814</v>
      </c>
      <c r="J6614" s="1"/>
      <c r="K6614" s="1"/>
      <c r="L6614" s="1"/>
      <c r="M6614" s="1"/>
      <c r="N6614" s="1"/>
      <c r="O6614" s="1"/>
      <c r="P6614" s="5" t="s">
        <v>437</v>
      </c>
      <c r="Q6614" s="5" t="s">
        <v>32815</v>
      </c>
      <c r="R6614" s="1"/>
      <c r="S6614" s="1"/>
      <c r="T6614" s="1"/>
      <c r="U6614" s="1"/>
      <c r="V6614" s="1"/>
      <c r="W6614" s="1"/>
      <c r="X6614" s="1"/>
      <c r="Y6614" s="1"/>
      <c r="Z6614" s="1"/>
      <c r="AA6614" s="1"/>
      <c r="AB6614" s="1"/>
      <c r="AC6614" s="1"/>
      <c r="AD6614" s="1"/>
      <c r="AE6614" s="1"/>
      <c r="AF6614" s="1"/>
    </row>
    <row r="6615">
      <c r="A6615" s="5" t="s">
        <v>32816</v>
      </c>
      <c r="B6615" s="8" t="s">
        <v>416</v>
      </c>
      <c r="C6615" s="5" t="s">
        <v>32727</v>
      </c>
      <c r="D6615" s="7"/>
      <c r="E6615" s="12" t="b">
        <v>0</v>
      </c>
      <c r="F6615" s="5" t="s">
        <v>32817</v>
      </c>
      <c r="G6615" s="1"/>
      <c r="H6615" s="5" t="s">
        <v>32818</v>
      </c>
      <c r="I6615" s="5" t="s">
        <v>32819</v>
      </c>
      <c r="J6615" s="1"/>
      <c r="K6615" s="1"/>
      <c r="L6615" s="1"/>
      <c r="M6615" s="1"/>
      <c r="N6615" s="1"/>
      <c r="O6615" s="1"/>
      <c r="P6615" s="5" t="s">
        <v>1153</v>
      </c>
      <c r="Q6615" s="5" t="s">
        <v>32820</v>
      </c>
      <c r="R6615" s="1"/>
      <c r="S6615" s="1"/>
      <c r="T6615" s="1"/>
      <c r="U6615" s="1"/>
      <c r="V6615" s="1"/>
      <c r="W6615" s="1"/>
      <c r="X6615" s="1"/>
      <c r="Y6615" s="1"/>
      <c r="Z6615" s="1"/>
      <c r="AA6615" s="1"/>
      <c r="AB6615" s="1"/>
      <c r="AC6615" s="1"/>
      <c r="AD6615" s="1"/>
      <c r="AE6615" s="1"/>
      <c r="AF6615" s="1"/>
    </row>
    <row r="6616">
      <c r="A6616" s="5" t="s">
        <v>32821</v>
      </c>
      <c r="B6616" s="8" t="s">
        <v>416</v>
      </c>
      <c r="C6616" s="5" t="s">
        <v>32727</v>
      </c>
      <c r="D6616" s="6"/>
      <c r="E6616" s="12" t="b">
        <v>0</v>
      </c>
      <c r="F6616" s="5" t="s">
        <v>32822</v>
      </c>
      <c r="G6616" s="1"/>
      <c r="H6616" s="5" t="s">
        <v>32823</v>
      </c>
      <c r="I6616" s="5" t="s">
        <v>32824</v>
      </c>
      <c r="J6616" s="1"/>
      <c r="K6616" s="1"/>
      <c r="L6616" s="1"/>
      <c r="M6616" s="1"/>
      <c r="N6616" s="1"/>
      <c r="O6616" s="1"/>
      <c r="P6616" s="5" t="s">
        <v>574</v>
      </c>
      <c r="Q6616" s="5" t="s">
        <v>32825</v>
      </c>
      <c r="R6616" s="5" t="s">
        <v>32826</v>
      </c>
      <c r="S6616" s="1"/>
      <c r="T6616" s="1"/>
      <c r="U6616" s="1"/>
      <c r="V6616" s="1"/>
      <c r="W6616" s="1"/>
      <c r="X6616" s="1"/>
      <c r="Y6616" s="1"/>
      <c r="Z6616" s="1"/>
      <c r="AA6616" s="1"/>
      <c r="AB6616" s="1"/>
      <c r="AC6616" s="1"/>
      <c r="AD6616" s="1"/>
      <c r="AE6616" s="1"/>
      <c r="AF6616" s="1"/>
    </row>
    <row r="6617">
      <c r="A6617" s="5" t="s">
        <v>32827</v>
      </c>
      <c r="B6617" s="8" t="s">
        <v>416</v>
      </c>
      <c r="C6617" s="1"/>
      <c r="D6617" s="7"/>
      <c r="E6617" s="12" t="b">
        <v>0</v>
      </c>
      <c r="F6617" s="5" t="s">
        <v>32828</v>
      </c>
      <c r="G6617" s="1"/>
      <c r="H6617" s="5" t="s">
        <v>32829</v>
      </c>
      <c r="I6617" s="5" t="s">
        <v>32830</v>
      </c>
      <c r="J6617" s="1"/>
      <c r="K6617" s="1"/>
      <c r="L6617" s="1"/>
      <c r="M6617" s="1"/>
      <c r="N6617" s="1"/>
      <c r="O6617" s="1"/>
      <c r="P6617" s="1"/>
      <c r="Q6617" s="5" t="s">
        <v>32831</v>
      </c>
      <c r="R6617" s="1"/>
      <c r="S6617" s="1"/>
      <c r="T6617" s="1"/>
      <c r="U6617" s="1"/>
      <c r="V6617" s="1"/>
      <c r="W6617" s="1"/>
      <c r="X6617" s="1"/>
      <c r="Y6617" s="1"/>
      <c r="Z6617" s="1"/>
      <c r="AA6617" s="1"/>
      <c r="AB6617" s="1"/>
      <c r="AC6617" s="1"/>
      <c r="AD6617" s="1"/>
      <c r="AE6617" s="1"/>
      <c r="AF6617" s="1"/>
    </row>
    <row r="6618">
      <c r="A6618" s="1"/>
      <c r="B6618" s="2"/>
      <c r="C6618" s="1"/>
      <c r="D6618" s="6"/>
      <c r="E6618" s="12" t="b">
        <v>0</v>
      </c>
      <c r="F6618" s="1"/>
      <c r="G6618" s="1"/>
      <c r="H6618" s="1"/>
      <c r="I6618" s="1"/>
      <c r="J6618" s="1"/>
      <c r="K6618" s="1"/>
      <c r="L6618" s="1"/>
      <c r="M6618" s="1"/>
      <c r="N6618" s="1"/>
      <c r="O6618" s="1"/>
      <c r="P6618" s="1"/>
      <c r="Q6618" s="1"/>
      <c r="R6618" s="1"/>
      <c r="S6618" s="1"/>
      <c r="T6618" s="1"/>
      <c r="U6618" s="1"/>
      <c r="V6618" s="1"/>
      <c r="W6618" s="1"/>
      <c r="X6618" s="1"/>
      <c r="Y6618" s="1"/>
      <c r="Z6618" s="1"/>
      <c r="AA6618" s="1"/>
      <c r="AB6618" s="1"/>
      <c r="AC6618" s="1"/>
      <c r="AD6618" s="1"/>
      <c r="AE6618" s="1"/>
      <c r="AF6618" s="1"/>
    </row>
    <row r="6619">
      <c r="A6619" s="1"/>
      <c r="B6619" s="2"/>
      <c r="C6619" s="1"/>
      <c r="D6619" s="7"/>
      <c r="E6619" s="12" t="b">
        <v>0</v>
      </c>
      <c r="F6619" s="1"/>
      <c r="G6619" s="1"/>
      <c r="H6619" s="1"/>
      <c r="I6619" s="1"/>
      <c r="J6619" s="1"/>
      <c r="K6619" s="1"/>
      <c r="L6619" s="1"/>
      <c r="M6619" s="1"/>
      <c r="N6619" s="1"/>
      <c r="O6619" s="1"/>
      <c r="P6619" s="1"/>
      <c r="Q6619" s="1"/>
      <c r="R6619" s="1"/>
      <c r="S6619" s="1"/>
      <c r="T6619" s="1"/>
      <c r="U6619" s="1"/>
      <c r="V6619" s="1"/>
      <c r="W6619" s="1"/>
      <c r="X6619" s="1"/>
      <c r="Y6619" s="1"/>
      <c r="Z6619" s="1"/>
      <c r="AA6619" s="1"/>
      <c r="AB6619" s="1"/>
      <c r="AC6619" s="1"/>
      <c r="AD6619" s="1"/>
      <c r="AE6619" s="1"/>
      <c r="AF6619" s="1"/>
    </row>
    <row r="6620">
      <c r="A6620" s="1"/>
      <c r="B6620" s="2"/>
      <c r="C6620" s="1"/>
      <c r="D6620" s="6"/>
      <c r="E6620" s="12" t="b">
        <v>0</v>
      </c>
      <c r="F6620" s="1"/>
      <c r="G6620" s="1"/>
      <c r="H6620" s="1"/>
      <c r="I6620" s="1"/>
      <c r="J6620" s="1"/>
      <c r="K6620" s="1"/>
      <c r="L6620" s="1"/>
      <c r="M6620" s="1"/>
      <c r="N6620" s="1"/>
      <c r="O6620" s="1"/>
      <c r="P6620" s="1"/>
      <c r="Q6620" s="1"/>
      <c r="R6620" s="1"/>
      <c r="S6620" s="1"/>
      <c r="T6620" s="1"/>
      <c r="U6620" s="1"/>
      <c r="V6620" s="1"/>
      <c r="W6620" s="1"/>
      <c r="X6620" s="1"/>
      <c r="Y6620" s="1"/>
      <c r="Z6620" s="1"/>
      <c r="AA6620" s="1"/>
      <c r="AB6620" s="1"/>
      <c r="AC6620" s="1"/>
      <c r="AD6620" s="1"/>
      <c r="AE6620" s="1"/>
      <c r="AF6620" s="1"/>
    </row>
    <row r="6621">
      <c r="A6621" s="1"/>
      <c r="B6621" s="2"/>
      <c r="C6621" s="1"/>
      <c r="D6621" s="7"/>
      <c r="E6621" s="12" t="b">
        <v>0</v>
      </c>
      <c r="F6621" s="1"/>
      <c r="G6621" s="1"/>
      <c r="H6621" s="1"/>
      <c r="I6621" s="1"/>
      <c r="J6621" s="1"/>
      <c r="K6621" s="1"/>
      <c r="L6621" s="1"/>
      <c r="M6621" s="1"/>
      <c r="N6621" s="1"/>
      <c r="O6621" s="1"/>
      <c r="P6621" s="1"/>
      <c r="Q6621" s="1"/>
      <c r="R6621" s="1"/>
      <c r="S6621" s="1"/>
      <c r="T6621" s="1"/>
      <c r="U6621" s="1"/>
      <c r="V6621" s="1"/>
      <c r="W6621" s="1"/>
      <c r="X6621" s="1"/>
      <c r="Y6621" s="1"/>
      <c r="Z6621" s="1"/>
      <c r="AA6621" s="1"/>
      <c r="AB6621" s="1"/>
      <c r="AC6621" s="1"/>
      <c r="AD6621" s="1"/>
      <c r="AE6621" s="1"/>
      <c r="AF6621" s="1"/>
    </row>
    <row r="6622">
      <c r="A6622" s="1"/>
      <c r="B6622" s="2"/>
      <c r="C6622" s="1"/>
      <c r="D6622" s="6"/>
      <c r="E6622" s="12" t="b">
        <v>0</v>
      </c>
      <c r="F6622" s="1"/>
      <c r="G6622" s="1"/>
      <c r="H6622" s="1"/>
      <c r="I6622" s="1"/>
      <c r="J6622" s="1"/>
      <c r="K6622" s="1"/>
      <c r="L6622" s="1"/>
      <c r="M6622" s="1"/>
      <c r="N6622" s="1"/>
      <c r="O6622" s="1"/>
      <c r="P6622" s="1"/>
      <c r="Q6622" s="1"/>
      <c r="R6622" s="1"/>
      <c r="S6622" s="1"/>
      <c r="T6622" s="1"/>
      <c r="U6622" s="1"/>
      <c r="V6622" s="1"/>
      <c r="W6622" s="1"/>
      <c r="X6622" s="1"/>
      <c r="Y6622" s="1"/>
      <c r="Z6622" s="1"/>
      <c r="AA6622" s="1"/>
      <c r="AB6622" s="1"/>
      <c r="AC6622" s="1"/>
      <c r="AD6622" s="1"/>
      <c r="AE6622" s="1"/>
      <c r="AF6622" s="1"/>
    </row>
    <row r="6623">
      <c r="A6623" s="1"/>
      <c r="B6623" s="2"/>
      <c r="C6623" s="1"/>
      <c r="D6623" s="7"/>
      <c r="E6623" s="12" t="b">
        <v>0</v>
      </c>
      <c r="F6623" s="1"/>
      <c r="G6623" s="1"/>
      <c r="H6623" s="1"/>
      <c r="I6623" s="1"/>
      <c r="J6623" s="1"/>
      <c r="K6623" s="1"/>
      <c r="L6623" s="1"/>
      <c r="M6623" s="1"/>
      <c r="N6623" s="1"/>
      <c r="O6623" s="1"/>
      <c r="P6623" s="1"/>
      <c r="Q6623" s="1"/>
      <c r="R6623" s="1"/>
      <c r="S6623" s="1"/>
      <c r="T6623" s="1"/>
      <c r="U6623" s="1"/>
      <c r="V6623" s="1"/>
      <c r="W6623" s="1"/>
      <c r="X6623" s="1"/>
      <c r="Y6623" s="1"/>
      <c r="Z6623" s="1"/>
      <c r="AA6623" s="1"/>
      <c r="AB6623" s="1"/>
      <c r="AC6623" s="1"/>
      <c r="AD6623" s="1"/>
      <c r="AE6623" s="1"/>
      <c r="AF6623" s="1"/>
    </row>
    <row r="6624">
      <c r="A6624" s="1"/>
      <c r="B6624" s="2"/>
      <c r="C6624" s="1"/>
      <c r="D6624" s="6"/>
      <c r="E6624" s="12" t="b">
        <v>0</v>
      </c>
      <c r="F6624" s="1"/>
      <c r="G6624" s="1"/>
      <c r="H6624" s="1"/>
      <c r="I6624" s="1"/>
      <c r="J6624" s="1"/>
      <c r="K6624" s="1"/>
      <c r="L6624" s="1"/>
      <c r="M6624" s="1"/>
      <c r="N6624" s="1"/>
      <c r="O6624" s="1"/>
      <c r="P6624" s="1"/>
      <c r="Q6624" s="1"/>
      <c r="R6624" s="1"/>
      <c r="S6624" s="1"/>
      <c r="T6624" s="1"/>
      <c r="U6624" s="1"/>
      <c r="V6624" s="1"/>
      <c r="W6624" s="1"/>
      <c r="X6624" s="1"/>
      <c r="Y6624" s="1"/>
      <c r="Z6624" s="1"/>
      <c r="AA6624" s="1"/>
      <c r="AB6624" s="1"/>
      <c r="AC6624" s="1"/>
      <c r="AD6624" s="1"/>
      <c r="AE6624" s="1"/>
      <c r="AF6624" s="1"/>
    </row>
    <row r="6625">
      <c r="A6625" s="1"/>
      <c r="B6625" s="2"/>
      <c r="C6625" s="1"/>
      <c r="D6625" s="7"/>
      <c r="E6625" s="12" t="b">
        <v>0</v>
      </c>
      <c r="F6625" s="1"/>
      <c r="G6625" s="1"/>
      <c r="H6625" s="1"/>
      <c r="I6625" s="1"/>
      <c r="J6625" s="1"/>
      <c r="K6625" s="1"/>
      <c r="L6625" s="1"/>
      <c r="M6625" s="1"/>
      <c r="N6625" s="1"/>
      <c r="O6625" s="1"/>
      <c r="P6625" s="1"/>
      <c r="Q6625" s="1"/>
      <c r="R6625" s="1"/>
      <c r="S6625" s="1"/>
      <c r="T6625" s="1"/>
      <c r="U6625" s="1"/>
      <c r="V6625" s="1"/>
      <c r="W6625" s="1"/>
      <c r="X6625" s="1"/>
      <c r="Y6625" s="1"/>
      <c r="Z6625" s="1"/>
      <c r="AA6625" s="1"/>
      <c r="AB6625" s="1"/>
      <c r="AC6625" s="1"/>
      <c r="AD6625" s="1"/>
      <c r="AE6625" s="1"/>
      <c r="AF6625" s="1"/>
    </row>
    <row r="6626">
      <c r="A6626" s="1"/>
      <c r="B6626" s="2"/>
      <c r="C6626" s="1"/>
      <c r="D6626" s="6"/>
      <c r="E6626" s="12" t="b">
        <v>0</v>
      </c>
      <c r="F6626" s="1"/>
      <c r="G6626" s="1"/>
      <c r="H6626" s="1"/>
      <c r="I6626" s="1"/>
      <c r="J6626" s="1"/>
      <c r="K6626" s="1"/>
      <c r="L6626" s="1"/>
      <c r="M6626" s="1"/>
      <c r="N6626" s="1"/>
      <c r="O6626" s="1"/>
      <c r="P6626" s="1"/>
      <c r="Q6626" s="1"/>
      <c r="R6626" s="1"/>
      <c r="S6626" s="1"/>
      <c r="T6626" s="1"/>
      <c r="U6626" s="1"/>
      <c r="V6626" s="1"/>
      <c r="W6626" s="1"/>
      <c r="X6626" s="1"/>
      <c r="Y6626" s="1"/>
      <c r="Z6626" s="1"/>
      <c r="AA6626" s="1"/>
      <c r="AB6626" s="1"/>
      <c r="AC6626" s="1"/>
      <c r="AD6626" s="1"/>
      <c r="AE6626" s="1"/>
      <c r="AF6626" s="1"/>
    </row>
    <row r="6627">
      <c r="A6627" s="1"/>
      <c r="B6627" s="2"/>
      <c r="C6627" s="1"/>
      <c r="D6627" s="7"/>
      <c r="E6627" s="12" t="b">
        <v>0</v>
      </c>
      <c r="F6627" s="1"/>
      <c r="G6627" s="1"/>
      <c r="H6627" s="1"/>
      <c r="I6627" s="1"/>
      <c r="J6627" s="1"/>
      <c r="K6627" s="1"/>
      <c r="L6627" s="1"/>
      <c r="M6627" s="1"/>
      <c r="N6627" s="1"/>
      <c r="O6627" s="1"/>
      <c r="P6627" s="1"/>
      <c r="Q6627" s="1"/>
      <c r="R6627" s="1"/>
      <c r="S6627" s="1"/>
      <c r="T6627" s="1"/>
      <c r="U6627" s="1"/>
      <c r="V6627" s="1"/>
      <c r="W6627" s="1"/>
      <c r="X6627" s="1"/>
      <c r="Y6627" s="1"/>
      <c r="Z6627" s="1"/>
      <c r="AA6627" s="1"/>
      <c r="AB6627" s="1"/>
      <c r="AC6627" s="1"/>
      <c r="AD6627" s="1"/>
      <c r="AE6627" s="1"/>
      <c r="AF6627" s="1"/>
    </row>
    <row r="6628">
      <c r="A6628" s="1"/>
      <c r="B6628" s="2"/>
      <c r="C6628" s="1"/>
      <c r="D6628" s="6"/>
      <c r="E6628" s="12" t="b">
        <v>0</v>
      </c>
      <c r="F6628" s="1"/>
      <c r="G6628" s="1"/>
      <c r="H6628" s="1"/>
      <c r="I6628" s="1"/>
      <c r="J6628" s="1"/>
      <c r="K6628" s="1"/>
      <c r="L6628" s="1"/>
      <c r="M6628" s="1"/>
      <c r="N6628" s="1"/>
      <c r="O6628" s="1"/>
      <c r="P6628" s="1"/>
      <c r="Q6628" s="1"/>
      <c r="R6628" s="1"/>
      <c r="S6628" s="1"/>
      <c r="T6628" s="1"/>
      <c r="U6628" s="1"/>
      <c r="V6628" s="1"/>
      <c r="W6628" s="1"/>
      <c r="X6628" s="1"/>
      <c r="Y6628" s="1"/>
      <c r="Z6628" s="1"/>
      <c r="AA6628" s="1"/>
      <c r="AB6628" s="1"/>
      <c r="AC6628" s="1"/>
      <c r="AD6628" s="1"/>
      <c r="AE6628" s="1"/>
      <c r="AF6628" s="1"/>
    </row>
    <row r="6629">
      <c r="A6629" s="1"/>
      <c r="B6629" s="2"/>
      <c r="C6629" s="1"/>
      <c r="D6629" s="7"/>
      <c r="E6629" s="12" t="b">
        <v>0</v>
      </c>
      <c r="F6629" s="1"/>
      <c r="G6629" s="1"/>
      <c r="H6629" s="1"/>
      <c r="I6629" s="1"/>
      <c r="J6629" s="1"/>
      <c r="K6629" s="1"/>
      <c r="L6629" s="1"/>
      <c r="M6629" s="1"/>
      <c r="N6629" s="1"/>
      <c r="O6629" s="1"/>
      <c r="P6629" s="1"/>
      <c r="Q6629" s="1"/>
      <c r="R6629" s="1"/>
      <c r="S6629" s="1"/>
      <c r="T6629" s="1"/>
      <c r="U6629" s="1"/>
      <c r="V6629" s="1"/>
      <c r="W6629" s="1"/>
      <c r="X6629" s="1"/>
      <c r="Y6629" s="1"/>
      <c r="Z6629" s="1"/>
      <c r="AA6629" s="1"/>
      <c r="AB6629" s="1"/>
      <c r="AC6629" s="1"/>
      <c r="AD6629" s="1"/>
      <c r="AE6629" s="1"/>
      <c r="AF6629" s="1"/>
    </row>
    <row r="6630">
      <c r="A6630" s="1"/>
      <c r="B6630" s="2"/>
      <c r="C6630" s="1"/>
      <c r="D6630" s="6"/>
      <c r="E6630" s="12" t="b">
        <v>0</v>
      </c>
      <c r="F6630" s="1"/>
      <c r="G6630" s="1"/>
      <c r="H6630" s="1"/>
      <c r="I6630" s="1"/>
      <c r="J6630" s="1"/>
      <c r="K6630" s="1"/>
      <c r="L6630" s="1"/>
      <c r="M6630" s="1"/>
      <c r="N6630" s="1"/>
      <c r="O6630" s="1"/>
      <c r="P6630" s="1"/>
      <c r="Q6630" s="1"/>
      <c r="R6630" s="1"/>
      <c r="S6630" s="1"/>
      <c r="T6630" s="1"/>
      <c r="U6630" s="1"/>
      <c r="V6630" s="1"/>
      <c r="W6630" s="1"/>
      <c r="X6630" s="1"/>
      <c r="Y6630" s="1"/>
      <c r="Z6630" s="1"/>
      <c r="AA6630" s="1"/>
      <c r="AB6630" s="1"/>
      <c r="AC6630" s="1"/>
      <c r="AD6630" s="1"/>
      <c r="AE6630" s="1"/>
      <c r="AF6630" s="1"/>
    </row>
    <row r="6631">
      <c r="A6631" s="1"/>
      <c r="B6631" s="2"/>
      <c r="C6631" s="1"/>
      <c r="D6631" s="7"/>
      <c r="E6631" s="12" t="b">
        <v>0</v>
      </c>
      <c r="F6631" s="1"/>
      <c r="G6631" s="1"/>
      <c r="H6631" s="1"/>
      <c r="I6631" s="1"/>
      <c r="J6631" s="1"/>
      <c r="K6631" s="1"/>
      <c r="L6631" s="1"/>
      <c r="M6631" s="1"/>
      <c r="N6631" s="1"/>
      <c r="O6631" s="1"/>
      <c r="P6631" s="1"/>
      <c r="Q6631" s="1"/>
      <c r="R6631" s="1"/>
      <c r="S6631" s="1"/>
      <c r="T6631" s="1"/>
      <c r="U6631" s="1"/>
      <c r="V6631" s="1"/>
      <c r="W6631" s="1"/>
      <c r="X6631" s="1"/>
      <c r="Y6631" s="1"/>
      <c r="Z6631" s="1"/>
      <c r="AA6631" s="1"/>
      <c r="AB6631" s="1"/>
      <c r="AC6631" s="1"/>
      <c r="AD6631" s="1"/>
      <c r="AE6631" s="1"/>
      <c r="AF6631" s="1"/>
    </row>
    <row r="6632">
      <c r="A6632" s="1"/>
      <c r="B6632" s="2"/>
      <c r="C6632" s="1"/>
      <c r="D6632" s="6"/>
      <c r="E6632" s="12" t="b">
        <v>0</v>
      </c>
      <c r="F6632" s="1"/>
      <c r="G6632" s="1"/>
      <c r="H6632" s="1"/>
      <c r="I6632" s="1"/>
      <c r="J6632" s="1"/>
      <c r="K6632" s="1"/>
      <c r="L6632" s="1"/>
      <c r="M6632" s="1"/>
      <c r="N6632" s="1"/>
      <c r="O6632" s="1"/>
      <c r="P6632" s="1"/>
      <c r="Q6632" s="1"/>
      <c r="R6632" s="1"/>
      <c r="S6632" s="1"/>
      <c r="T6632" s="1"/>
      <c r="U6632" s="1"/>
      <c r="V6632" s="1"/>
      <c r="W6632" s="1"/>
      <c r="X6632" s="1"/>
      <c r="Y6632" s="1"/>
      <c r="Z6632" s="1"/>
      <c r="AA6632" s="1"/>
      <c r="AB6632" s="1"/>
      <c r="AC6632" s="1"/>
      <c r="AD6632" s="1"/>
      <c r="AE6632" s="1"/>
      <c r="AF6632" s="1"/>
    </row>
    <row r="6633">
      <c r="A6633" s="1"/>
      <c r="B6633" s="2"/>
      <c r="C6633" s="1"/>
      <c r="D6633" s="7"/>
      <c r="E6633" s="12" t="b">
        <v>0</v>
      </c>
      <c r="F6633" s="1"/>
      <c r="G6633" s="1"/>
      <c r="H6633" s="1"/>
      <c r="I6633" s="1"/>
      <c r="J6633" s="1"/>
      <c r="K6633" s="1"/>
      <c r="L6633" s="1"/>
      <c r="M6633" s="1"/>
      <c r="N6633" s="1"/>
      <c r="O6633" s="1"/>
      <c r="P6633" s="1"/>
      <c r="Q6633" s="1"/>
      <c r="R6633" s="1"/>
      <c r="S6633" s="1"/>
      <c r="T6633" s="1"/>
      <c r="U6633" s="1"/>
      <c r="V6633" s="1"/>
      <c r="W6633" s="1"/>
      <c r="X6633" s="1"/>
      <c r="Y6633" s="1"/>
      <c r="Z6633" s="1"/>
      <c r="AA6633" s="1"/>
      <c r="AB6633" s="1"/>
      <c r="AC6633" s="1"/>
      <c r="AD6633" s="1"/>
      <c r="AE6633" s="1"/>
      <c r="AF6633" s="1"/>
    </row>
    <row r="6634">
      <c r="A6634" s="1"/>
      <c r="B6634" s="2"/>
      <c r="C6634" s="1"/>
      <c r="D6634" s="6"/>
      <c r="E6634" s="12" t="b">
        <v>0</v>
      </c>
      <c r="F6634" s="1"/>
      <c r="G6634" s="1"/>
      <c r="H6634" s="1"/>
      <c r="I6634" s="1"/>
      <c r="J6634" s="1"/>
      <c r="K6634" s="1"/>
      <c r="L6634" s="1"/>
      <c r="M6634" s="1"/>
      <c r="N6634" s="1"/>
      <c r="O6634" s="1"/>
      <c r="P6634" s="1"/>
      <c r="Q6634" s="1"/>
      <c r="R6634" s="1"/>
      <c r="S6634" s="1"/>
      <c r="T6634" s="1"/>
      <c r="U6634" s="1"/>
      <c r="V6634" s="1"/>
      <c r="W6634" s="1"/>
      <c r="X6634" s="1"/>
      <c r="Y6634" s="1"/>
      <c r="Z6634" s="1"/>
      <c r="AA6634" s="1"/>
      <c r="AB6634" s="1"/>
      <c r="AC6634" s="1"/>
      <c r="AD6634" s="1"/>
      <c r="AE6634" s="1"/>
      <c r="AF6634" s="1"/>
    </row>
    <row r="6635">
      <c r="A6635" s="1"/>
      <c r="B6635" s="2"/>
      <c r="C6635" s="1"/>
      <c r="D6635" s="7"/>
      <c r="E6635" s="12" t="b">
        <v>0</v>
      </c>
      <c r="F6635" s="1"/>
      <c r="G6635" s="1"/>
      <c r="H6635" s="1"/>
      <c r="I6635" s="1"/>
      <c r="J6635" s="1"/>
      <c r="K6635" s="1"/>
      <c r="L6635" s="1"/>
      <c r="M6635" s="1"/>
      <c r="N6635" s="1"/>
      <c r="O6635" s="1"/>
      <c r="P6635" s="1"/>
      <c r="Q6635" s="1"/>
      <c r="R6635" s="1"/>
      <c r="S6635" s="1"/>
      <c r="T6635" s="1"/>
      <c r="U6635" s="1"/>
      <c r="V6635" s="1"/>
      <c r="W6635" s="1"/>
      <c r="X6635" s="1"/>
      <c r="Y6635" s="1"/>
      <c r="Z6635" s="1"/>
      <c r="AA6635" s="1"/>
      <c r="AB6635" s="1"/>
      <c r="AC6635" s="1"/>
      <c r="AD6635" s="1"/>
      <c r="AE6635" s="1"/>
      <c r="AF6635" s="1"/>
    </row>
    <row r="6636">
      <c r="A6636" s="1"/>
      <c r="B6636" s="2"/>
      <c r="C6636" s="1"/>
      <c r="D6636" s="6"/>
      <c r="E6636" s="12" t="b">
        <v>0</v>
      </c>
      <c r="F6636" s="1"/>
      <c r="G6636" s="1"/>
      <c r="H6636" s="1"/>
      <c r="I6636" s="1"/>
      <c r="J6636" s="1"/>
      <c r="K6636" s="1"/>
      <c r="L6636" s="1"/>
      <c r="M6636" s="1"/>
      <c r="N6636" s="1"/>
      <c r="O6636" s="1"/>
      <c r="P6636" s="1"/>
      <c r="Q6636" s="1"/>
      <c r="R6636" s="1"/>
      <c r="S6636" s="1"/>
      <c r="T6636" s="1"/>
      <c r="U6636" s="1"/>
      <c r="V6636" s="1"/>
      <c r="W6636" s="1"/>
      <c r="X6636" s="1"/>
      <c r="Y6636" s="1"/>
      <c r="Z6636" s="1"/>
      <c r="AA6636" s="1"/>
      <c r="AB6636" s="1"/>
      <c r="AC6636" s="1"/>
      <c r="AD6636" s="1"/>
      <c r="AE6636" s="1"/>
      <c r="AF6636" s="1"/>
    </row>
    <row r="6637">
      <c r="A6637" s="1"/>
      <c r="B6637" s="2"/>
      <c r="C6637" s="1"/>
      <c r="D6637" s="7"/>
      <c r="E6637" s="12" t="b">
        <v>0</v>
      </c>
      <c r="F6637" s="1"/>
      <c r="G6637" s="1"/>
      <c r="H6637" s="1"/>
      <c r="I6637" s="1"/>
      <c r="J6637" s="1"/>
      <c r="K6637" s="1"/>
      <c r="L6637" s="1"/>
      <c r="M6637" s="1"/>
      <c r="N6637" s="1"/>
      <c r="O6637" s="1"/>
      <c r="P6637" s="1"/>
      <c r="Q6637" s="1"/>
      <c r="R6637" s="1"/>
      <c r="S6637" s="1"/>
      <c r="T6637" s="1"/>
      <c r="U6637" s="1"/>
      <c r="V6637" s="1"/>
      <c r="W6637" s="1"/>
      <c r="X6637" s="1"/>
      <c r="Y6637" s="1"/>
      <c r="Z6637" s="1"/>
      <c r="AA6637" s="1"/>
      <c r="AB6637" s="1"/>
      <c r="AC6637" s="1"/>
      <c r="AD6637" s="1"/>
      <c r="AE6637" s="1"/>
      <c r="AF6637" s="1"/>
    </row>
    <row r="6638">
      <c r="A6638" s="1"/>
      <c r="B6638" s="2"/>
      <c r="C6638" s="1"/>
      <c r="D6638" s="6"/>
      <c r="E6638" s="12" t="b">
        <v>0</v>
      </c>
      <c r="F6638" s="1"/>
      <c r="G6638" s="1"/>
      <c r="H6638" s="1"/>
      <c r="I6638" s="1"/>
      <c r="J6638" s="1"/>
      <c r="K6638" s="1"/>
      <c r="L6638" s="1"/>
      <c r="M6638" s="1"/>
      <c r="N6638" s="1"/>
      <c r="O6638" s="1"/>
      <c r="P6638" s="1"/>
      <c r="Q6638" s="1"/>
      <c r="R6638" s="1"/>
      <c r="S6638" s="1"/>
      <c r="T6638" s="1"/>
      <c r="U6638" s="1"/>
      <c r="V6638" s="1"/>
      <c r="W6638" s="1"/>
      <c r="X6638" s="1"/>
      <c r="Y6638" s="1"/>
      <c r="Z6638" s="1"/>
      <c r="AA6638" s="1"/>
      <c r="AB6638" s="1"/>
      <c r="AC6638" s="1"/>
      <c r="AD6638" s="1"/>
      <c r="AE6638" s="1"/>
      <c r="AF6638" s="1"/>
    </row>
    <row r="6639">
      <c r="A6639" s="1"/>
      <c r="B6639" s="2"/>
      <c r="C6639" s="1"/>
      <c r="D6639" s="7"/>
      <c r="E6639" s="12" t="b">
        <v>0</v>
      </c>
      <c r="F6639" s="1"/>
      <c r="G6639" s="1"/>
      <c r="H6639" s="1"/>
      <c r="I6639" s="1"/>
      <c r="J6639" s="1"/>
      <c r="K6639" s="1"/>
      <c r="L6639" s="1"/>
      <c r="M6639" s="1"/>
      <c r="N6639" s="1"/>
      <c r="O6639" s="1"/>
      <c r="P6639" s="1"/>
      <c r="Q6639" s="1"/>
      <c r="R6639" s="1"/>
      <c r="S6639" s="1"/>
      <c r="T6639" s="1"/>
      <c r="U6639" s="1"/>
      <c r="V6639" s="1"/>
      <c r="W6639" s="1"/>
      <c r="X6639" s="1"/>
      <c r="Y6639" s="1"/>
      <c r="Z6639" s="1"/>
      <c r="AA6639" s="1"/>
      <c r="AB6639" s="1"/>
      <c r="AC6639" s="1"/>
      <c r="AD6639" s="1"/>
      <c r="AE6639" s="1"/>
      <c r="AF6639" s="1"/>
    </row>
    <row r="6640">
      <c r="A6640" s="1"/>
      <c r="B6640" s="2"/>
      <c r="C6640" s="1"/>
      <c r="D6640" s="6"/>
      <c r="E6640" s="12" t="b">
        <v>0</v>
      </c>
      <c r="F6640" s="1"/>
      <c r="G6640" s="1"/>
      <c r="H6640" s="1"/>
      <c r="I6640" s="1"/>
      <c r="J6640" s="1"/>
      <c r="K6640" s="1"/>
      <c r="L6640" s="1"/>
      <c r="M6640" s="1"/>
      <c r="N6640" s="1"/>
      <c r="O6640" s="1"/>
      <c r="P6640" s="1"/>
      <c r="Q6640" s="1"/>
      <c r="R6640" s="1"/>
      <c r="S6640" s="1"/>
      <c r="T6640" s="1"/>
      <c r="U6640" s="1"/>
      <c r="V6640" s="1"/>
      <c r="W6640" s="1"/>
      <c r="X6640" s="1"/>
      <c r="Y6640" s="1"/>
      <c r="Z6640" s="1"/>
      <c r="AA6640" s="1"/>
      <c r="AB6640" s="1"/>
      <c r="AC6640" s="1"/>
      <c r="AD6640" s="1"/>
      <c r="AE6640" s="1"/>
      <c r="AF6640" s="1"/>
    </row>
    <row r="6641">
      <c r="A6641" s="1"/>
      <c r="B6641" s="2"/>
      <c r="C6641" s="1"/>
      <c r="D6641" s="7"/>
      <c r="E6641" s="12" t="b">
        <v>0</v>
      </c>
      <c r="F6641" s="1"/>
      <c r="G6641" s="1"/>
      <c r="H6641" s="1"/>
      <c r="I6641" s="1"/>
      <c r="J6641" s="1"/>
      <c r="K6641" s="1"/>
      <c r="L6641" s="1"/>
      <c r="M6641" s="1"/>
      <c r="N6641" s="1"/>
      <c r="O6641" s="1"/>
      <c r="P6641" s="1"/>
      <c r="Q6641" s="1"/>
      <c r="R6641" s="1"/>
      <c r="S6641" s="1"/>
      <c r="T6641" s="1"/>
      <c r="U6641" s="1"/>
      <c r="V6641" s="1"/>
      <c r="W6641" s="1"/>
      <c r="X6641" s="1"/>
      <c r="Y6641" s="1"/>
      <c r="Z6641" s="1"/>
      <c r="AA6641" s="1"/>
      <c r="AB6641" s="1"/>
      <c r="AC6641" s="1"/>
      <c r="AD6641" s="1"/>
      <c r="AE6641" s="1"/>
      <c r="AF6641" s="1"/>
    </row>
    <row r="6642">
      <c r="A6642" s="1"/>
      <c r="B6642" s="2"/>
      <c r="C6642" s="1"/>
      <c r="D6642" s="6"/>
      <c r="E6642" s="12" t="b">
        <v>0</v>
      </c>
      <c r="F6642" s="1"/>
      <c r="G6642" s="1"/>
      <c r="H6642" s="1"/>
      <c r="I6642" s="1"/>
      <c r="J6642" s="1"/>
      <c r="K6642" s="1"/>
      <c r="L6642" s="1"/>
      <c r="M6642" s="1"/>
      <c r="N6642" s="1"/>
      <c r="O6642" s="1"/>
      <c r="P6642" s="1"/>
      <c r="Q6642" s="1"/>
      <c r="R6642" s="1"/>
      <c r="S6642" s="1"/>
      <c r="T6642" s="1"/>
      <c r="U6642" s="1"/>
      <c r="V6642" s="1"/>
      <c r="W6642" s="1"/>
      <c r="X6642" s="1"/>
      <c r="Y6642" s="1"/>
      <c r="Z6642" s="1"/>
      <c r="AA6642" s="1"/>
      <c r="AB6642" s="1"/>
      <c r="AC6642" s="1"/>
      <c r="AD6642" s="1"/>
      <c r="AE6642" s="1"/>
      <c r="AF6642" s="1"/>
    </row>
    <row r="6643">
      <c r="A6643" s="1"/>
      <c r="B6643" s="2"/>
      <c r="C6643" s="1"/>
      <c r="D6643" s="7"/>
      <c r="E6643" s="12" t="b">
        <v>0</v>
      </c>
      <c r="F6643" s="1"/>
      <c r="G6643" s="1"/>
      <c r="H6643" s="1"/>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row>
    <row r="6644">
      <c r="A6644" s="1"/>
      <c r="B6644" s="2"/>
      <c r="C6644" s="1"/>
      <c r="D6644" s="6"/>
      <c r="E6644" s="12" t="b">
        <v>0</v>
      </c>
      <c r="F6644" s="1"/>
      <c r="G6644" s="1"/>
      <c r="H6644" s="1"/>
      <c r="I6644" s="1"/>
      <c r="J6644" s="1"/>
      <c r="K6644" s="1"/>
      <c r="L6644" s="1"/>
      <c r="M6644" s="1"/>
      <c r="N6644" s="1"/>
      <c r="O6644" s="1"/>
      <c r="P6644" s="1"/>
      <c r="Q6644" s="1"/>
      <c r="R6644" s="1"/>
      <c r="S6644" s="1"/>
      <c r="T6644" s="1"/>
      <c r="U6644" s="1"/>
      <c r="V6644" s="1"/>
      <c r="W6644" s="1"/>
      <c r="X6644" s="1"/>
      <c r="Y6644" s="1"/>
      <c r="Z6644" s="1"/>
      <c r="AA6644" s="1"/>
      <c r="AB6644" s="1"/>
      <c r="AC6644" s="1"/>
      <c r="AD6644" s="1"/>
      <c r="AE6644" s="1"/>
      <c r="AF6644" s="1"/>
    </row>
    <row r="6645">
      <c r="A6645" s="1"/>
      <c r="B6645" s="2"/>
      <c r="C6645" s="1"/>
      <c r="D6645" s="7"/>
      <c r="E6645" s="12" t="b">
        <v>0</v>
      </c>
      <c r="F6645" s="1"/>
      <c r="G6645" s="1"/>
      <c r="H6645" s="1"/>
      <c r="I6645" s="1"/>
      <c r="J6645" s="1"/>
      <c r="K6645" s="1"/>
      <c r="L6645" s="1"/>
      <c r="M6645" s="1"/>
      <c r="N6645" s="1"/>
      <c r="O6645" s="1"/>
      <c r="P6645" s="1"/>
      <c r="Q6645" s="1"/>
      <c r="R6645" s="1"/>
      <c r="S6645" s="1"/>
      <c r="T6645" s="1"/>
      <c r="U6645" s="1"/>
      <c r="V6645" s="1"/>
      <c r="W6645" s="1"/>
      <c r="X6645" s="1"/>
      <c r="Y6645" s="1"/>
      <c r="Z6645" s="1"/>
      <c r="AA6645" s="1"/>
      <c r="AB6645" s="1"/>
      <c r="AC6645" s="1"/>
      <c r="AD6645" s="1"/>
      <c r="AE6645" s="1"/>
      <c r="AF6645" s="1"/>
    </row>
    <row r="6646">
      <c r="A6646" s="1"/>
      <c r="B6646" s="2"/>
      <c r="C6646" s="1"/>
      <c r="D6646" s="6"/>
      <c r="E6646" s="12" t="b">
        <v>0</v>
      </c>
      <c r="F6646" s="1"/>
      <c r="G6646" s="1"/>
      <c r="H6646" s="1"/>
      <c r="I6646" s="1"/>
      <c r="J6646" s="1"/>
      <c r="K6646" s="1"/>
      <c r="L6646" s="1"/>
      <c r="M6646" s="1"/>
      <c r="N6646" s="1"/>
      <c r="O6646" s="1"/>
      <c r="P6646" s="1"/>
      <c r="Q6646" s="1"/>
      <c r="R6646" s="1"/>
      <c r="S6646" s="1"/>
      <c r="T6646" s="1"/>
      <c r="U6646" s="1"/>
      <c r="V6646" s="1"/>
      <c r="W6646" s="1"/>
      <c r="X6646" s="1"/>
      <c r="Y6646" s="1"/>
      <c r="Z6646" s="1"/>
      <c r="AA6646" s="1"/>
      <c r="AB6646" s="1"/>
      <c r="AC6646" s="1"/>
      <c r="AD6646" s="1"/>
      <c r="AE6646" s="1"/>
      <c r="AF6646" s="1"/>
    </row>
    <row r="6647">
      <c r="A6647" s="1"/>
      <c r="B6647" s="2"/>
      <c r="C6647" s="1"/>
      <c r="D6647" s="7"/>
      <c r="E6647" s="12" t="b">
        <v>0</v>
      </c>
      <c r="F6647" s="1"/>
      <c r="G6647" s="1"/>
      <c r="H6647" s="1"/>
      <c r="I6647" s="1"/>
      <c r="J6647" s="1"/>
      <c r="K6647" s="1"/>
      <c r="L6647" s="1"/>
      <c r="M6647" s="1"/>
      <c r="N6647" s="1"/>
      <c r="O6647" s="1"/>
      <c r="P6647" s="1"/>
      <c r="Q6647" s="1"/>
      <c r="R6647" s="1"/>
      <c r="S6647" s="1"/>
      <c r="T6647" s="1"/>
      <c r="U6647" s="1"/>
      <c r="V6647" s="1"/>
      <c r="W6647" s="1"/>
      <c r="X6647" s="1"/>
      <c r="Y6647" s="1"/>
      <c r="Z6647" s="1"/>
      <c r="AA6647" s="1"/>
      <c r="AB6647" s="1"/>
      <c r="AC6647" s="1"/>
      <c r="AD6647" s="1"/>
      <c r="AE6647" s="1"/>
      <c r="AF6647" s="1"/>
    </row>
    <row r="6648">
      <c r="A6648" s="1"/>
      <c r="B6648" s="2"/>
      <c r="C6648" s="1"/>
      <c r="D6648" s="6"/>
      <c r="E6648" s="12" t="b">
        <v>0</v>
      </c>
      <c r="F6648" s="1"/>
      <c r="G6648" s="1"/>
      <c r="H6648" s="1"/>
      <c r="I6648" s="1"/>
      <c r="J6648" s="1"/>
      <c r="K6648" s="1"/>
      <c r="L6648" s="1"/>
      <c r="M6648" s="1"/>
      <c r="N6648" s="1"/>
      <c r="O6648" s="1"/>
      <c r="P6648" s="1"/>
      <c r="Q6648" s="1"/>
      <c r="R6648" s="1"/>
      <c r="S6648" s="1"/>
      <c r="T6648" s="1"/>
      <c r="U6648" s="1"/>
      <c r="V6648" s="1"/>
      <c r="W6648" s="1"/>
      <c r="X6648" s="1"/>
      <c r="Y6648" s="1"/>
      <c r="Z6648" s="1"/>
      <c r="AA6648" s="1"/>
      <c r="AB6648" s="1"/>
      <c r="AC6648" s="1"/>
      <c r="AD6648" s="1"/>
      <c r="AE6648" s="1"/>
      <c r="AF6648" s="1"/>
    </row>
    <row r="6649">
      <c r="A6649" s="1"/>
      <c r="B6649" s="2"/>
      <c r="C6649" s="1"/>
      <c r="D6649" s="7"/>
      <c r="E6649" s="12" t="b">
        <v>0</v>
      </c>
      <c r="F6649" s="1"/>
      <c r="G6649" s="1"/>
      <c r="H6649" s="1"/>
      <c r="I6649" s="1"/>
      <c r="J6649" s="1"/>
      <c r="K6649" s="1"/>
      <c r="L6649" s="1"/>
      <c r="M6649" s="1"/>
      <c r="N6649" s="1"/>
      <c r="O6649" s="1"/>
      <c r="P6649" s="1"/>
      <c r="Q6649" s="1"/>
      <c r="R6649" s="1"/>
      <c r="S6649" s="1"/>
      <c r="T6649" s="1"/>
      <c r="U6649" s="1"/>
      <c r="V6649" s="1"/>
      <c r="W6649" s="1"/>
      <c r="X6649" s="1"/>
      <c r="Y6649" s="1"/>
      <c r="Z6649" s="1"/>
      <c r="AA6649" s="1"/>
      <c r="AB6649" s="1"/>
      <c r="AC6649" s="1"/>
      <c r="AD6649" s="1"/>
      <c r="AE6649" s="1"/>
      <c r="AF6649" s="1"/>
    </row>
    <row r="6650">
      <c r="A6650" s="1"/>
      <c r="B6650" s="2"/>
      <c r="C6650" s="1"/>
      <c r="D6650" s="6"/>
      <c r="E6650" s="12" t="b">
        <v>0</v>
      </c>
      <c r="F6650" s="1"/>
      <c r="G6650" s="1"/>
      <c r="H6650" s="1"/>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row>
    <row r="6651">
      <c r="A6651" s="1"/>
      <c r="B6651" s="2"/>
      <c r="C6651" s="1"/>
      <c r="D6651" s="7"/>
      <c r="E6651" s="12" t="b">
        <v>0</v>
      </c>
      <c r="F6651" s="1"/>
      <c r="G6651" s="1"/>
      <c r="H6651" s="1"/>
      <c r="I6651" s="1"/>
      <c r="J6651" s="1"/>
      <c r="K6651" s="1"/>
      <c r="L6651" s="1"/>
      <c r="M6651" s="1"/>
      <c r="N6651" s="1"/>
      <c r="O6651" s="1"/>
      <c r="P6651" s="1"/>
      <c r="Q6651" s="1"/>
      <c r="R6651" s="1"/>
      <c r="S6651" s="1"/>
      <c r="T6651" s="1"/>
      <c r="U6651" s="1"/>
      <c r="V6651" s="1"/>
      <c r="W6651" s="1"/>
      <c r="X6651" s="1"/>
      <c r="Y6651" s="1"/>
      <c r="Z6651" s="1"/>
      <c r="AA6651" s="1"/>
      <c r="AB6651" s="1"/>
      <c r="AC6651" s="1"/>
      <c r="AD6651" s="1"/>
      <c r="AE6651" s="1"/>
      <c r="AF6651" s="1"/>
    </row>
    <row r="6652">
      <c r="A6652" s="1"/>
      <c r="B6652" s="2"/>
      <c r="C6652" s="1"/>
      <c r="D6652" s="6"/>
      <c r="E6652" s="12" t="b">
        <v>0</v>
      </c>
      <c r="F6652" s="1"/>
      <c r="G6652" s="1"/>
      <c r="H6652" s="1"/>
      <c r="I6652" s="1"/>
      <c r="J6652" s="1"/>
      <c r="K6652" s="1"/>
      <c r="L6652" s="1"/>
      <c r="M6652" s="1"/>
      <c r="N6652" s="1"/>
      <c r="O6652" s="1"/>
      <c r="P6652" s="1"/>
      <c r="Q6652" s="1"/>
      <c r="R6652" s="1"/>
      <c r="S6652" s="1"/>
      <c r="T6652" s="1"/>
      <c r="U6652" s="1"/>
      <c r="V6652" s="1"/>
      <c r="W6652" s="1"/>
      <c r="X6652" s="1"/>
      <c r="Y6652" s="1"/>
      <c r="Z6652" s="1"/>
      <c r="AA6652" s="1"/>
      <c r="AB6652" s="1"/>
      <c r="AC6652" s="1"/>
      <c r="AD6652" s="1"/>
      <c r="AE6652" s="1"/>
      <c r="AF6652" s="1"/>
    </row>
    <row r="6653">
      <c r="A6653" s="1"/>
      <c r="B6653" s="2"/>
      <c r="C6653" s="1"/>
      <c r="D6653" s="7"/>
      <c r="E6653" s="12" t="b">
        <v>0</v>
      </c>
      <c r="F6653" s="1"/>
      <c r="G6653" s="1"/>
      <c r="H6653" s="1"/>
      <c r="I6653" s="1"/>
      <c r="J6653" s="1"/>
      <c r="K6653" s="1"/>
      <c r="L6653" s="1"/>
      <c r="M6653" s="1"/>
      <c r="N6653" s="1"/>
      <c r="O6653" s="1"/>
      <c r="P6653" s="1"/>
      <c r="Q6653" s="1"/>
      <c r="R6653" s="1"/>
      <c r="S6653" s="1"/>
      <c r="T6653" s="1"/>
      <c r="U6653" s="1"/>
      <c r="V6653" s="1"/>
      <c r="W6653" s="1"/>
      <c r="X6653" s="1"/>
      <c r="Y6653" s="1"/>
      <c r="Z6653" s="1"/>
      <c r="AA6653" s="1"/>
      <c r="AB6653" s="1"/>
      <c r="AC6653" s="1"/>
      <c r="AD6653" s="1"/>
      <c r="AE6653" s="1"/>
      <c r="AF6653" s="1"/>
    </row>
    <row r="6654">
      <c r="A6654" s="1"/>
      <c r="B6654" s="2"/>
      <c r="C6654" s="1"/>
      <c r="D6654" s="6"/>
      <c r="E6654" s="12" t="b">
        <v>0</v>
      </c>
      <c r="F6654" s="1"/>
      <c r="G6654" s="1"/>
      <c r="H6654" s="1"/>
      <c r="I6654" s="1"/>
      <c r="J6654" s="1"/>
      <c r="K6654" s="1"/>
      <c r="L6654" s="1"/>
      <c r="M6654" s="1"/>
      <c r="N6654" s="1"/>
      <c r="O6654" s="1"/>
      <c r="P6654" s="1"/>
      <c r="Q6654" s="1"/>
      <c r="R6654" s="1"/>
      <c r="S6654" s="1"/>
      <c r="T6654" s="1"/>
      <c r="U6654" s="1"/>
      <c r="V6654" s="1"/>
      <c r="W6654" s="1"/>
      <c r="X6654" s="1"/>
      <c r="Y6654" s="1"/>
      <c r="Z6654" s="1"/>
      <c r="AA6654" s="1"/>
      <c r="AB6654" s="1"/>
      <c r="AC6654" s="1"/>
      <c r="AD6654" s="1"/>
      <c r="AE6654" s="1"/>
      <c r="AF6654" s="1"/>
    </row>
    <row r="6655">
      <c r="A6655" s="1"/>
      <c r="B6655" s="2"/>
      <c r="C6655" s="1"/>
      <c r="D6655" s="7"/>
      <c r="E6655" s="12" t="b">
        <v>0</v>
      </c>
      <c r="F6655" s="1"/>
      <c r="G6655" s="1"/>
      <c r="H6655" s="1"/>
      <c r="I6655" s="1"/>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row>
    <row r="6656">
      <c r="A6656" s="1"/>
      <c r="B6656" s="2"/>
      <c r="C6656" s="1"/>
      <c r="D6656" s="6"/>
      <c r="E6656" s="12" t="b">
        <v>0</v>
      </c>
      <c r="F6656" s="1"/>
      <c r="G6656" s="1"/>
      <c r="H6656" s="1"/>
      <c r="I6656" s="1"/>
      <c r="J6656" s="1"/>
      <c r="K6656" s="1"/>
      <c r="L6656" s="1"/>
      <c r="M6656" s="1"/>
      <c r="N6656" s="1"/>
      <c r="O6656" s="1"/>
      <c r="P6656" s="1"/>
      <c r="Q6656" s="1"/>
      <c r="R6656" s="1"/>
      <c r="S6656" s="1"/>
      <c r="T6656" s="1"/>
      <c r="U6656" s="1"/>
      <c r="V6656" s="1"/>
      <c r="W6656" s="1"/>
      <c r="X6656" s="1"/>
      <c r="Y6656" s="1"/>
      <c r="Z6656" s="1"/>
      <c r="AA6656" s="1"/>
      <c r="AB6656" s="1"/>
      <c r="AC6656" s="1"/>
      <c r="AD6656" s="1"/>
      <c r="AE6656" s="1"/>
      <c r="AF6656" s="1"/>
    </row>
    <row r="6657">
      <c r="A6657" s="1"/>
      <c r="B6657" s="2"/>
      <c r="C6657" s="1"/>
      <c r="D6657" s="7"/>
      <c r="E6657" s="12" t="b">
        <v>0</v>
      </c>
      <c r="F6657" s="1"/>
      <c r="G6657" s="1"/>
      <c r="H6657" s="1"/>
      <c r="I6657" s="1"/>
      <c r="J6657" s="1"/>
      <c r="K6657" s="1"/>
      <c r="L6657" s="1"/>
      <c r="M6657" s="1"/>
      <c r="N6657" s="1"/>
      <c r="O6657" s="1"/>
      <c r="P6657" s="1"/>
      <c r="Q6657" s="1"/>
      <c r="R6657" s="1"/>
      <c r="S6657" s="1"/>
      <c r="T6657" s="1"/>
      <c r="U6657" s="1"/>
      <c r="V6657" s="1"/>
      <c r="W6657" s="1"/>
      <c r="X6657" s="1"/>
      <c r="Y6657" s="1"/>
      <c r="Z6657" s="1"/>
      <c r="AA6657" s="1"/>
      <c r="AB6657" s="1"/>
      <c r="AC6657" s="1"/>
      <c r="AD6657" s="1"/>
      <c r="AE6657" s="1"/>
      <c r="AF6657" s="1"/>
    </row>
    <row r="6658">
      <c r="A6658" s="1"/>
      <c r="B6658" s="2"/>
      <c r="C6658" s="1"/>
      <c r="D6658" s="6"/>
      <c r="E6658" s="12" t="b">
        <v>0</v>
      </c>
      <c r="F6658" s="1"/>
      <c r="G6658" s="1"/>
      <c r="H6658" s="1"/>
      <c r="I6658" s="1"/>
      <c r="J6658" s="1"/>
      <c r="K6658" s="1"/>
      <c r="L6658" s="1"/>
      <c r="M6658" s="1"/>
      <c r="N6658" s="1"/>
      <c r="O6658" s="1"/>
      <c r="P6658" s="1"/>
      <c r="Q6658" s="1"/>
      <c r="R6658" s="1"/>
      <c r="S6658" s="1"/>
      <c r="T6658" s="1"/>
      <c r="U6658" s="1"/>
      <c r="V6658" s="1"/>
      <c r="W6658" s="1"/>
      <c r="X6658" s="1"/>
      <c r="Y6658" s="1"/>
      <c r="Z6658" s="1"/>
      <c r="AA6658" s="1"/>
      <c r="AB6658" s="1"/>
      <c r="AC6658" s="1"/>
      <c r="AD6658" s="1"/>
      <c r="AE6658" s="1"/>
      <c r="AF6658" s="1"/>
    </row>
    <row r="6659">
      <c r="A6659" s="1"/>
      <c r="B6659" s="2"/>
      <c r="C6659" s="1"/>
      <c r="D6659" s="7"/>
      <c r="E6659" s="12" t="b">
        <v>0</v>
      </c>
      <c r="F6659" s="1"/>
      <c r="G6659" s="1"/>
      <c r="H6659" s="1"/>
      <c r="I6659" s="1"/>
      <c r="J6659" s="1"/>
      <c r="K6659" s="1"/>
      <c r="L6659" s="1"/>
      <c r="M6659" s="1"/>
      <c r="N6659" s="1"/>
      <c r="O6659" s="1"/>
      <c r="P6659" s="1"/>
      <c r="Q6659" s="1"/>
      <c r="R6659" s="1"/>
      <c r="S6659" s="1"/>
      <c r="T6659" s="1"/>
      <c r="U6659" s="1"/>
      <c r="V6659" s="1"/>
      <c r="W6659" s="1"/>
      <c r="X6659" s="1"/>
      <c r="Y6659" s="1"/>
      <c r="Z6659" s="1"/>
      <c r="AA6659" s="1"/>
      <c r="AB6659" s="1"/>
      <c r="AC6659" s="1"/>
      <c r="AD6659" s="1"/>
      <c r="AE6659" s="1"/>
      <c r="AF6659" s="1"/>
    </row>
    <row r="6660">
      <c r="A6660" s="1"/>
      <c r="B6660" s="2"/>
      <c r="C6660" s="1"/>
      <c r="D6660" s="6"/>
      <c r="E6660" s="12" t="b">
        <v>0</v>
      </c>
      <c r="F6660" s="1"/>
      <c r="G6660" s="1"/>
      <c r="H6660" s="1"/>
      <c r="I6660" s="1"/>
      <c r="J6660" s="1"/>
      <c r="K6660" s="1"/>
      <c r="L6660" s="1"/>
      <c r="M6660" s="1"/>
      <c r="N6660" s="1"/>
      <c r="O6660" s="1"/>
      <c r="P6660" s="1"/>
      <c r="Q6660" s="1"/>
      <c r="R6660" s="1"/>
      <c r="S6660" s="1"/>
      <c r="T6660" s="1"/>
      <c r="U6660" s="1"/>
      <c r="V6660" s="1"/>
      <c r="W6660" s="1"/>
      <c r="X6660" s="1"/>
      <c r="Y6660" s="1"/>
      <c r="Z6660" s="1"/>
      <c r="AA6660" s="1"/>
      <c r="AB6660" s="1"/>
      <c r="AC6660" s="1"/>
      <c r="AD6660" s="1"/>
      <c r="AE6660" s="1"/>
      <c r="AF6660" s="1"/>
    </row>
    <row r="6661">
      <c r="A6661" s="1"/>
      <c r="B6661" s="2"/>
      <c r="C6661" s="1"/>
      <c r="D6661" s="7"/>
      <c r="E6661" s="12" t="b">
        <v>0</v>
      </c>
      <c r="F6661" s="1"/>
      <c r="G6661" s="1"/>
      <c r="H6661" s="1"/>
      <c r="I6661" s="1"/>
      <c r="J6661" s="1"/>
      <c r="K6661" s="1"/>
      <c r="L6661" s="1"/>
      <c r="M6661" s="1"/>
      <c r="N6661" s="1"/>
      <c r="O6661" s="1"/>
      <c r="P6661" s="1"/>
      <c r="Q6661" s="1"/>
      <c r="R6661" s="1"/>
      <c r="S6661" s="1"/>
      <c r="T6661" s="1"/>
      <c r="U6661" s="1"/>
      <c r="V6661" s="1"/>
      <c r="W6661" s="1"/>
      <c r="X6661" s="1"/>
      <c r="Y6661" s="1"/>
      <c r="Z6661" s="1"/>
      <c r="AA6661" s="1"/>
      <c r="AB6661" s="1"/>
      <c r="AC6661" s="1"/>
      <c r="AD6661" s="1"/>
      <c r="AE6661" s="1"/>
      <c r="AF6661" s="1"/>
    </row>
    <row r="6662">
      <c r="A6662" s="1"/>
      <c r="B6662" s="2"/>
      <c r="C6662" s="1"/>
      <c r="D6662" s="6"/>
      <c r="E6662" s="12" t="b">
        <v>0</v>
      </c>
      <c r="F6662" s="1"/>
      <c r="G6662" s="1"/>
      <c r="H6662" s="1"/>
      <c r="I6662" s="1"/>
      <c r="J6662" s="1"/>
      <c r="K6662" s="1"/>
      <c r="L6662" s="1"/>
      <c r="M6662" s="1"/>
      <c r="N6662" s="1"/>
      <c r="O6662" s="1"/>
      <c r="P6662" s="1"/>
      <c r="Q6662" s="1"/>
      <c r="R6662" s="1"/>
      <c r="S6662" s="1"/>
      <c r="T6662" s="1"/>
      <c r="U6662" s="1"/>
      <c r="V6662" s="1"/>
      <c r="W6662" s="1"/>
      <c r="X6662" s="1"/>
      <c r="Y6662" s="1"/>
      <c r="Z6662" s="1"/>
      <c r="AA6662" s="1"/>
      <c r="AB6662" s="1"/>
      <c r="AC6662" s="1"/>
      <c r="AD6662" s="1"/>
      <c r="AE6662" s="1"/>
      <c r="AF6662" s="1"/>
    </row>
    <row r="6663">
      <c r="A6663" s="1"/>
      <c r="B6663" s="2"/>
      <c r="C6663" s="1"/>
      <c r="D6663" s="7"/>
      <c r="E6663" s="12" t="b">
        <v>0</v>
      </c>
      <c r="F6663" s="1"/>
      <c r="G6663" s="1"/>
      <c r="H6663" s="1"/>
      <c r="I6663" s="1"/>
      <c r="J6663" s="1"/>
      <c r="K6663" s="1"/>
      <c r="L6663" s="1"/>
      <c r="M6663" s="1"/>
      <c r="N6663" s="1"/>
      <c r="O6663" s="1"/>
      <c r="P6663" s="1"/>
      <c r="Q6663" s="1"/>
      <c r="R6663" s="1"/>
      <c r="S6663" s="1"/>
      <c r="T6663" s="1"/>
      <c r="U6663" s="1"/>
      <c r="V6663" s="1"/>
      <c r="W6663" s="1"/>
      <c r="X6663" s="1"/>
      <c r="Y6663" s="1"/>
      <c r="Z6663" s="1"/>
      <c r="AA6663" s="1"/>
      <c r="AB6663" s="1"/>
      <c r="AC6663" s="1"/>
      <c r="AD6663" s="1"/>
      <c r="AE6663" s="1"/>
      <c r="AF6663" s="1"/>
    </row>
    <row r="6664">
      <c r="A6664" s="1"/>
      <c r="B6664" s="2"/>
      <c r="C6664" s="1"/>
      <c r="D6664" s="6"/>
      <c r="E6664" s="12" t="b">
        <v>0</v>
      </c>
      <c r="F6664" s="1"/>
      <c r="G6664" s="1"/>
      <c r="H6664" s="1"/>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row>
    <row r="6665">
      <c r="A6665" s="1"/>
      <c r="B6665" s="2"/>
      <c r="C6665" s="1"/>
      <c r="D6665" s="7"/>
      <c r="E6665" s="12" t="b">
        <v>0</v>
      </c>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row>
    <row r="6666">
      <c r="A6666" s="1"/>
      <c r="B6666" s="2"/>
      <c r="C6666" s="1"/>
      <c r="D6666" s="6"/>
      <c r="E6666" s="12" t="b">
        <v>0</v>
      </c>
      <c r="F6666" s="1"/>
      <c r="G6666" s="1"/>
      <c r="H6666" s="1"/>
      <c r="I6666" s="1"/>
      <c r="J6666" s="1"/>
      <c r="K6666" s="1"/>
      <c r="L6666" s="1"/>
      <c r="M6666" s="1"/>
      <c r="N6666" s="1"/>
      <c r="O6666" s="1"/>
      <c r="P6666" s="1"/>
      <c r="Q6666" s="1"/>
      <c r="R6666" s="1"/>
      <c r="S6666" s="1"/>
      <c r="T6666" s="1"/>
      <c r="U6666" s="1"/>
      <c r="V6666" s="1"/>
      <c r="W6666" s="1"/>
      <c r="X6666" s="1"/>
      <c r="Y6666" s="1"/>
      <c r="Z6666" s="1"/>
      <c r="AA6666" s="1"/>
      <c r="AB6666" s="1"/>
      <c r="AC6666" s="1"/>
      <c r="AD6666" s="1"/>
      <c r="AE6666" s="1"/>
      <c r="AF6666" s="1"/>
    </row>
    <row r="6667">
      <c r="A6667" s="1"/>
      <c r="B6667" s="2"/>
      <c r="C6667" s="1"/>
      <c r="D6667" s="7"/>
      <c r="E6667" s="12" t="b">
        <v>0</v>
      </c>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row>
    <row r="6668">
      <c r="A6668" s="1"/>
      <c r="B6668" s="2"/>
      <c r="C6668" s="1"/>
      <c r="D6668" s="6"/>
      <c r="E6668" s="12" t="b">
        <v>0</v>
      </c>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row>
    <row r="6669">
      <c r="A6669" s="1"/>
      <c r="B6669" s="2"/>
      <c r="C6669" s="1"/>
      <c r="D6669" s="7"/>
      <c r="E6669" s="12" t="b">
        <v>0</v>
      </c>
      <c r="F6669" s="1"/>
      <c r="G6669" s="1"/>
      <c r="H6669" s="1"/>
      <c r="I6669" s="1"/>
      <c r="J6669" s="1"/>
      <c r="K6669" s="1"/>
      <c r="L6669" s="1"/>
      <c r="M6669" s="1"/>
      <c r="N6669" s="1"/>
      <c r="O6669" s="1"/>
      <c r="P6669" s="1"/>
      <c r="Q6669" s="1"/>
      <c r="R6669" s="1"/>
      <c r="S6669" s="1"/>
      <c r="T6669" s="1"/>
      <c r="U6669" s="1"/>
      <c r="V6669" s="1"/>
      <c r="W6669" s="1"/>
      <c r="X6669" s="1"/>
      <c r="Y6669" s="1"/>
      <c r="Z6669" s="1"/>
      <c r="AA6669" s="1"/>
      <c r="AB6669" s="1"/>
      <c r="AC6669" s="1"/>
      <c r="AD6669" s="1"/>
      <c r="AE6669" s="1"/>
      <c r="AF6669" s="1"/>
    </row>
    <row r="6670">
      <c r="A6670" s="1"/>
      <c r="B6670" s="2"/>
      <c r="C6670" s="1"/>
      <c r="D6670" s="6"/>
      <c r="E6670" s="12" t="b">
        <v>0</v>
      </c>
      <c r="F6670" s="1"/>
      <c r="G6670" s="1"/>
      <c r="H6670" s="1"/>
      <c r="I6670" s="1"/>
      <c r="J6670" s="1"/>
      <c r="K6670" s="1"/>
      <c r="L6670" s="1"/>
      <c r="M6670" s="1"/>
      <c r="N6670" s="1"/>
      <c r="O6670" s="1"/>
      <c r="P6670" s="1"/>
      <c r="Q6670" s="1"/>
      <c r="R6670" s="1"/>
      <c r="S6670" s="1"/>
      <c r="T6670" s="1"/>
      <c r="U6670" s="1"/>
      <c r="V6670" s="1"/>
      <c r="W6670" s="1"/>
      <c r="X6670" s="1"/>
      <c r="Y6670" s="1"/>
      <c r="Z6670" s="1"/>
      <c r="AA6670" s="1"/>
      <c r="AB6670" s="1"/>
      <c r="AC6670" s="1"/>
      <c r="AD6670" s="1"/>
      <c r="AE6670" s="1"/>
      <c r="AF6670" s="1"/>
    </row>
    <row r="6671">
      <c r="A6671" s="1"/>
      <c r="B6671" s="2"/>
      <c r="C6671" s="1"/>
      <c r="D6671" s="7"/>
      <c r="E6671" s="12" t="b">
        <v>0</v>
      </c>
      <c r="F6671" s="1"/>
      <c r="G6671" s="1"/>
      <c r="H6671" s="1"/>
      <c r="I6671" s="1"/>
      <c r="J6671" s="1"/>
      <c r="K6671" s="1"/>
      <c r="L6671" s="1"/>
      <c r="M6671" s="1"/>
      <c r="N6671" s="1"/>
      <c r="O6671" s="1"/>
      <c r="P6671" s="1"/>
      <c r="Q6671" s="1"/>
      <c r="R6671" s="1"/>
      <c r="S6671" s="1"/>
      <c r="T6671" s="1"/>
      <c r="U6671" s="1"/>
      <c r="V6671" s="1"/>
      <c r="W6671" s="1"/>
      <c r="X6671" s="1"/>
      <c r="Y6671" s="1"/>
      <c r="Z6671" s="1"/>
      <c r="AA6671" s="1"/>
      <c r="AB6671" s="1"/>
      <c r="AC6671" s="1"/>
      <c r="AD6671" s="1"/>
      <c r="AE6671" s="1"/>
      <c r="AF6671" s="1"/>
    </row>
    <row r="6672">
      <c r="A6672" s="1"/>
      <c r="B6672" s="2"/>
      <c r="C6672" s="1"/>
      <c r="D6672" s="6"/>
      <c r="E6672" s="12" t="b">
        <v>0</v>
      </c>
      <c r="F6672" s="1"/>
      <c r="G6672" s="1"/>
      <c r="H6672" s="1"/>
      <c r="I6672" s="1"/>
      <c r="J6672" s="1"/>
      <c r="K6672" s="1"/>
      <c r="L6672" s="1"/>
      <c r="M6672" s="1"/>
      <c r="N6672" s="1"/>
      <c r="O6672" s="1"/>
      <c r="P6672" s="1"/>
      <c r="Q6672" s="1"/>
      <c r="R6672" s="1"/>
      <c r="S6672" s="1"/>
      <c r="T6672" s="1"/>
      <c r="U6672" s="1"/>
      <c r="V6672" s="1"/>
      <c r="W6672" s="1"/>
      <c r="X6672" s="1"/>
      <c r="Y6672" s="1"/>
      <c r="Z6672" s="1"/>
      <c r="AA6672" s="1"/>
      <c r="AB6672" s="1"/>
      <c r="AC6672" s="1"/>
      <c r="AD6672" s="1"/>
      <c r="AE6672" s="1"/>
      <c r="AF6672" s="1"/>
    </row>
    <row r="6673">
      <c r="A6673" s="1"/>
      <c r="B6673" s="2"/>
      <c r="C6673" s="1"/>
      <c r="D6673" s="7"/>
      <c r="E6673" s="12" t="b">
        <v>0</v>
      </c>
      <c r="F6673" s="1"/>
      <c r="G6673" s="1"/>
      <c r="H6673" s="1"/>
      <c r="I6673" s="1"/>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row>
    <row r="6674">
      <c r="A6674" s="1"/>
      <c r="B6674" s="2"/>
      <c r="C6674" s="1"/>
      <c r="D6674" s="6"/>
      <c r="E6674" s="12" t="b">
        <v>0</v>
      </c>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row>
    <row r="6675">
      <c r="A6675" s="1"/>
      <c r="B6675" s="2"/>
      <c r="C6675" s="1"/>
      <c r="D6675" s="7"/>
      <c r="E6675" s="12" t="b">
        <v>0</v>
      </c>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row>
    <row r="6676">
      <c r="A6676" s="1"/>
      <c r="B6676" s="2"/>
      <c r="C6676" s="1"/>
      <c r="D6676" s="6"/>
      <c r="E6676" s="12" t="b">
        <v>0</v>
      </c>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row>
    <row r="6677">
      <c r="A6677" s="1"/>
      <c r="B6677" s="2"/>
      <c r="C6677" s="1"/>
      <c r="D6677" s="7"/>
      <c r="E6677" s="12" t="b">
        <v>0</v>
      </c>
      <c r="F6677" s="1"/>
      <c r="G6677" s="1"/>
      <c r="H6677" s="1"/>
      <c r="I6677" s="1"/>
      <c r="J6677" s="1"/>
      <c r="K6677" s="1"/>
      <c r="L6677" s="1"/>
      <c r="M6677" s="1"/>
      <c r="N6677" s="1"/>
      <c r="O6677" s="1"/>
      <c r="P6677" s="1"/>
      <c r="Q6677" s="1"/>
      <c r="R6677" s="1"/>
      <c r="S6677" s="1"/>
      <c r="T6677" s="1"/>
      <c r="U6677" s="1"/>
      <c r="V6677" s="1"/>
      <c r="W6677" s="1"/>
      <c r="X6677" s="1"/>
      <c r="Y6677" s="1"/>
      <c r="Z6677" s="1"/>
      <c r="AA6677" s="1"/>
      <c r="AB6677" s="1"/>
      <c r="AC6677" s="1"/>
      <c r="AD6677" s="1"/>
      <c r="AE6677" s="1"/>
      <c r="AF6677" s="1"/>
    </row>
    <row r="6678">
      <c r="A6678" s="1"/>
      <c r="B6678" s="2"/>
      <c r="C6678" s="1"/>
      <c r="D6678" s="6"/>
      <c r="E6678" s="12" t="b">
        <v>0</v>
      </c>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c r="AE6678" s="1"/>
      <c r="AF6678" s="1"/>
    </row>
    <row r="6679">
      <c r="A6679" s="1"/>
      <c r="B6679" s="2"/>
      <c r="C6679" s="1"/>
      <c r="D6679" s="7"/>
      <c r="E6679" s="12" t="b">
        <v>0</v>
      </c>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row>
    <row r="6680">
      <c r="A6680" s="1"/>
      <c r="B6680" s="2"/>
      <c r="C6680" s="1"/>
      <c r="D6680" s="6"/>
      <c r="E6680" s="12" t="b">
        <v>0</v>
      </c>
      <c r="F6680" s="1"/>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1"/>
    </row>
    <row r="6681">
      <c r="A6681" s="1"/>
      <c r="B6681" s="2"/>
      <c r="C6681" s="1"/>
      <c r="D6681" s="7"/>
      <c r="E6681" s="12" t="b">
        <v>0</v>
      </c>
      <c r="F6681" s="1"/>
      <c r="G6681" s="1"/>
      <c r="H6681" s="1"/>
      <c r="I6681" s="1"/>
      <c r="J6681" s="1"/>
      <c r="K6681" s="1"/>
      <c r="L6681" s="1"/>
      <c r="M6681" s="1"/>
      <c r="N6681" s="1"/>
      <c r="O6681" s="1"/>
      <c r="P6681" s="1"/>
      <c r="Q6681" s="1"/>
      <c r="R6681" s="1"/>
      <c r="S6681" s="1"/>
      <c r="T6681" s="1"/>
      <c r="U6681" s="1"/>
      <c r="V6681" s="1"/>
      <c r="W6681" s="1"/>
      <c r="X6681" s="1"/>
      <c r="Y6681" s="1"/>
      <c r="Z6681" s="1"/>
      <c r="AA6681" s="1"/>
      <c r="AB6681" s="1"/>
      <c r="AC6681" s="1"/>
      <c r="AD6681" s="1"/>
      <c r="AE6681" s="1"/>
      <c r="AF6681" s="1"/>
    </row>
    <row r="6682">
      <c r="A6682" s="1"/>
      <c r="B6682" s="2"/>
      <c r="C6682" s="1"/>
      <c r="D6682" s="6"/>
      <c r="E6682" s="12" t="b">
        <v>0</v>
      </c>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row>
    <row r="6683">
      <c r="A6683" s="1"/>
      <c r="B6683" s="2"/>
      <c r="C6683" s="1"/>
      <c r="D6683" s="7"/>
      <c r="E6683" s="12" t="b">
        <v>0</v>
      </c>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row>
    <row r="6684">
      <c r="A6684" s="1"/>
      <c r="B6684" s="2"/>
      <c r="C6684" s="1"/>
      <c r="D6684" s="6"/>
      <c r="E6684" s="12" t="b">
        <v>0</v>
      </c>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row>
    <row r="6685">
      <c r="A6685" s="1"/>
      <c r="B6685" s="2"/>
      <c r="C6685" s="1"/>
      <c r="D6685" s="7"/>
      <c r="E6685" s="12" t="b">
        <v>0</v>
      </c>
      <c r="F6685" s="1"/>
      <c r="G6685" s="1"/>
      <c r="H6685" s="1"/>
      <c r="I6685" s="1"/>
      <c r="J6685" s="1"/>
      <c r="K6685" s="1"/>
      <c r="L6685" s="1"/>
      <c r="M6685" s="1"/>
      <c r="N6685" s="1"/>
      <c r="O6685" s="1"/>
      <c r="P6685" s="1"/>
      <c r="Q6685" s="1"/>
      <c r="R6685" s="1"/>
      <c r="S6685" s="1"/>
      <c r="T6685" s="1"/>
      <c r="U6685" s="1"/>
      <c r="V6685" s="1"/>
      <c r="W6685" s="1"/>
      <c r="X6685" s="1"/>
      <c r="Y6685" s="1"/>
      <c r="Z6685" s="1"/>
      <c r="AA6685" s="1"/>
      <c r="AB6685" s="1"/>
      <c r="AC6685" s="1"/>
      <c r="AD6685" s="1"/>
      <c r="AE6685" s="1"/>
      <c r="AF6685" s="1"/>
    </row>
    <row r="6686">
      <c r="A6686" s="1"/>
      <c r="B6686" s="2"/>
      <c r="C6686" s="1"/>
      <c r="D6686" s="6"/>
      <c r="E6686" s="12" t="b">
        <v>0</v>
      </c>
      <c r="F6686" s="1"/>
      <c r="G6686" s="1"/>
      <c r="H6686" s="1"/>
      <c r="I6686" s="1"/>
      <c r="J6686" s="1"/>
      <c r="K6686" s="1"/>
      <c r="L6686" s="1"/>
      <c r="M6686" s="1"/>
      <c r="N6686" s="1"/>
      <c r="O6686" s="1"/>
      <c r="P6686" s="1"/>
      <c r="Q6686" s="1"/>
      <c r="R6686" s="1"/>
      <c r="S6686" s="1"/>
      <c r="T6686" s="1"/>
      <c r="U6686" s="1"/>
      <c r="V6686" s="1"/>
      <c r="W6686" s="1"/>
      <c r="X6686" s="1"/>
      <c r="Y6686" s="1"/>
      <c r="Z6686" s="1"/>
      <c r="AA6686" s="1"/>
      <c r="AB6686" s="1"/>
      <c r="AC6686" s="1"/>
      <c r="AD6686" s="1"/>
      <c r="AE6686" s="1"/>
      <c r="AF6686" s="1"/>
    </row>
    <row r="6687">
      <c r="A6687" s="1"/>
      <c r="B6687" s="2"/>
      <c r="C6687" s="1"/>
      <c r="D6687" s="7"/>
      <c r="E6687" s="12" t="b">
        <v>0</v>
      </c>
      <c r="F6687" s="1"/>
      <c r="G6687" s="1"/>
      <c r="H6687" s="1"/>
      <c r="I6687" s="1"/>
      <c r="J6687" s="1"/>
      <c r="K6687" s="1"/>
      <c r="L6687" s="1"/>
      <c r="M6687" s="1"/>
      <c r="N6687" s="1"/>
      <c r="O6687" s="1"/>
      <c r="P6687" s="1"/>
      <c r="Q6687" s="1"/>
      <c r="R6687" s="1"/>
      <c r="S6687" s="1"/>
      <c r="T6687" s="1"/>
      <c r="U6687" s="1"/>
      <c r="V6687" s="1"/>
      <c r="W6687" s="1"/>
      <c r="X6687" s="1"/>
      <c r="Y6687" s="1"/>
      <c r="Z6687" s="1"/>
      <c r="AA6687" s="1"/>
      <c r="AB6687" s="1"/>
      <c r="AC6687" s="1"/>
      <c r="AD6687" s="1"/>
      <c r="AE6687" s="1"/>
      <c r="AF6687" s="1"/>
    </row>
    <row r="6688">
      <c r="A6688" s="1"/>
      <c r="B6688" s="2"/>
      <c r="C6688" s="1"/>
      <c r="D6688" s="6"/>
      <c r="E6688" s="12" t="b">
        <v>0</v>
      </c>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row>
    <row r="6689">
      <c r="A6689" s="1"/>
      <c r="B6689" s="2"/>
      <c r="C6689" s="1"/>
      <c r="D6689" s="7"/>
      <c r="E6689" s="12" t="b">
        <v>0</v>
      </c>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row>
    <row r="6690">
      <c r="A6690" s="1"/>
      <c r="B6690" s="2"/>
      <c r="C6690" s="1"/>
      <c r="D6690" s="6"/>
      <c r="E6690" s="12" t="b">
        <v>0</v>
      </c>
      <c r="F6690" s="1"/>
      <c r="G6690" s="1"/>
      <c r="H6690" s="1"/>
      <c r="I6690" s="1"/>
      <c r="J6690" s="1"/>
      <c r="K6690" s="1"/>
      <c r="L6690" s="1"/>
      <c r="M6690" s="1"/>
      <c r="N6690" s="1"/>
      <c r="O6690" s="1"/>
      <c r="P6690" s="1"/>
      <c r="Q6690" s="1"/>
      <c r="R6690" s="1"/>
      <c r="S6690" s="1"/>
      <c r="T6690" s="1"/>
      <c r="U6690" s="1"/>
      <c r="V6690" s="1"/>
      <c r="W6690" s="1"/>
      <c r="X6690" s="1"/>
      <c r="Y6690" s="1"/>
      <c r="Z6690" s="1"/>
      <c r="AA6690" s="1"/>
      <c r="AB6690" s="1"/>
      <c r="AC6690" s="1"/>
      <c r="AD6690" s="1"/>
      <c r="AE6690" s="1"/>
      <c r="AF6690" s="1"/>
    </row>
    <row r="6691">
      <c r="A6691" s="1"/>
      <c r="B6691" s="2"/>
      <c r="C6691" s="1"/>
      <c r="D6691" s="7"/>
      <c r="E6691" s="12" t="b">
        <v>0</v>
      </c>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row>
    <row r="6692">
      <c r="A6692" s="1"/>
      <c r="B6692" s="2"/>
      <c r="C6692" s="1"/>
      <c r="D6692" s="6"/>
      <c r="E6692" s="12" t="b">
        <v>0</v>
      </c>
      <c r="F6692" s="1"/>
      <c r="G6692" s="1"/>
      <c r="H6692" s="1"/>
      <c r="I6692" s="1"/>
      <c r="J6692" s="1"/>
      <c r="K6692" s="1"/>
      <c r="L6692" s="1"/>
      <c r="M6692" s="1"/>
      <c r="N6692" s="1"/>
      <c r="O6692" s="1"/>
      <c r="P6692" s="1"/>
      <c r="Q6692" s="1"/>
      <c r="R6692" s="1"/>
      <c r="S6692" s="1"/>
      <c r="T6692" s="1"/>
      <c r="U6692" s="1"/>
      <c r="V6692" s="1"/>
      <c r="W6692" s="1"/>
      <c r="X6692" s="1"/>
      <c r="Y6692" s="1"/>
      <c r="Z6692" s="1"/>
      <c r="AA6692" s="1"/>
      <c r="AB6692" s="1"/>
      <c r="AC6692" s="1"/>
      <c r="AD6692" s="1"/>
      <c r="AE6692" s="1"/>
      <c r="AF6692" s="1"/>
    </row>
    <row r="6693">
      <c r="A6693" s="1"/>
      <c r="B6693" s="2"/>
      <c r="C6693" s="1"/>
      <c r="D6693" s="7"/>
      <c r="E6693" s="12" t="b">
        <v>0</v>
      </c>
      <c r="F6693" s="1"/>
      <c r="G6693" s="1"/>
      <c r="H6693" s="1"/>
      <c r="I6693" s="1"/>
      <c r="J6693" s="1"/>
      <c r="K6693" s="1"/>
      <c r="L6693" s="1"/>
      <c r="M6693" s="1"/>
      <c r="N6693" s="1"/>
      <c r="O6693" s="1"/>
      <c r="P6693" s="1"/>
      <c r="Q6693" s="1"/>
      <c r="R6693" s="1"/>
      <c r="S6693" s="1"/>
      <c r="T6693" s="1"/>
      <c r="U6693" s="1"/>
      <c r="V6693" s="1"/>
      <c r="W6693" s="1"/>
      <c r="X6693" s="1"/>
      <c r="Y6693" s="1"/>
      <c r="Z6693" s="1"/>
      <c r="AA6693" s="1"/>
      <c r="AB6693" s="1"/>
      <c r="AC6693" s="1"/>
      <c r="AD6693" s="1"/>
      <c r="AE6693" s="1"/>
      <c r="AF6693" s="1"/>
    </row>
    <row r="6694">
      <c r="A6694" s="1"/>
      <c r="B6694" s="2"/>
      <c r="C6694" s="1"/>
      <c r="D6694" s="6"/>
      <c r="E6694" s="12" t="b">
        <v>0</v>
      </c>
      <c r="F6694" s="1"/>
      <c r="G6694" s="1"/>
      <c r="H6694" s="1"/>
      <c r="I6694" s="1"/>
      <c r="J6694" s="1"/>
      <c r="K6694" s="1"/>
      <c r="L6694" s="1"/>
      <c r="M6694" s="1"/>
      <c r="N6694" s="1"/>
      <c r="O6694" s="1"/>
      <c r="P6694" s="1"/>
      <c r="Q6694" s="1"/>
      <c r="R6694" s="1"/>
      <c r="S6694" s="1"/>
      <c r="T6694" s="1"/>
      <c r="U6694" s="1"/>
      <c r="V6694" s="1"/>
      <c r="W6694" s="1"/>
      <c r="X6694" s="1"/>
      <c r="Y6694" s="1"/>
      <c r="Z6694" s="1"/>
      <c r="AA6694" s="1"/>
      <c r="AB6694" s="1"/>
      <c r="AC6694" s="1"/>
      <c r="AD6694" s="1"/>
      <c r="AE6694" s="1"/>
      <c r="AF6694" s="1"/>
    </row>
    <row r="6695">
      <c r="A6695" s="1"/>
      <c r="B6695" s="2"/>
      <c r="C6695" s="1"/>
      <c r="D6695" s="7"/>
      <c r="E6695" s="12" t="b">
        <v>0</v>
      </c>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row>
    <row r="6696">
      <c r="A6696" s="1"/>
      <c r="B6696" s="2"/>
      <c r="C6696" s="1"/>
      <c r="D6696" s="6"/>
      <c r="E6696" s="12" t="b">
        <v>0</v>
      </c>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row>
    <row r="6697">
      <c r="A6697" s="1"/>
      <c r="B6697" s="2"/>
      <c r="C6697" s="1"/>
      <c r="D6697" s="7"/>
      <c r="E6697" s="12" t="b">
        <v>0</v>
      </c>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row>
    <row r="6698">
      <c r="A6698" s="1"/>
      <c r="B6698" s="2"/>
      <c r="C6698" s="1"/>
      <c r="D6698" s="6"/>
      <c r="E6698" s="12" t="b">
        <v>0</v>
      </c>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row>
    <row r="6699">
      <c r="A6699" s="1"/>
      <c r="B6699" s="2"/>
      <c r="C6699" s="1"/>
      <c r="D6699" s="7"/>
      <c r="E6699" s="12" t="b">
        <v>0</v>
      </c>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row>
    <row r="6700">
      <c r="A6700" s="1"/>
      <c r="B6700" s="2"/>
      <c r="C6700" s="1"/>
      <c r="D6700" s="28"/>
      <c r="E6700" s="12" t="b">
        <v>0</v>
      </c>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row>
  </sheetData>
  <customSheetViews>
    <customSheetView guid="{11339F7A-6404-48EE-990A-7E2B99394D6D}" filter="1" showAutoFilter="1">
      <autoFilter ref="$A$1:$U$5398">
        <filterColumn colId="1">
          <filters>
            <filter val="proper word"/>
            <filter val="phrase"/>
            <filter val="affix"/>
          </filters>
        </filterColumn>
      </autoFilter>
    </customSheetView>
    <customSheetView guid="{00371194-E849-4F6A-954A-CD57F559675D}"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19A6EB5C-CDAB-4D28-AED2-910E8ABD35B1}"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488A3B0A-6D52-4ABA-ADEB-4968FD62640E}" filter="1" showAutoFilter="1">
      <autoFilter ref="$A$1:$U$5116">
        <filterColumn colId="1">
          <filters>
            <filter val="proper word"/>
            <filter val="phrase"/>
            <filter val="root"/>
          </filters>
        </filterColumn>
      </autoFilter>
    </customSheetView>
    <customSheetView guid="{245AF275-6873-4947-B463-70EC8116E819}" filter="1" showAutoFilter="1">
      <autoFilter ref="$A$1:$U$6451">
        <filterColumn colId="2">
          <filters blank="1">
            <filter val="b.oro; il"/>
          </filters>
        </filterColumn>
      </autoFilter>
    </customSheetView>
    <customSheetView guid="{50AE21AC-BA34-4433-9A0E-46FECA4BECE9}"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9">
        <f>COUNTA(Dictionary!A:A)-1</f>
        <v>6616</v>
      </c>
      <c r="B2" s="30" t="s">
        <v>32832</v>
      </c>
    </row>
    <row r="4">
      <c r="A4" s="30" t="s">
        <v>32833</v>
      </c>
      <c r="B4" s="30" t="s">
        <v>32834</v>
      </c>
      <c r="C4" s="30" t="s">
        <v>32835</v>
      </c>
      <c r="D4" s="31" t="s">
        <v>32836</v>
      </c>
    </row>
    <row r="5">
      <c r="A5" s="30">
        <f>countif(Dictionary!Q:Q, "*"&amp;B5&amp;"*")</f>
        <v>1791</v>
      </c>
      <c r="B5" s="30" t="s">
        <v>7696</v>
      </c>
      <c r="C5" s="32">
        <f>countif(Dictionary!Q:Q, "*"&amp;B5&amp;"*")/(countif(Dictionary!B:B, B25)-1)</f>
        <v>0.6131461828</v>
      </c>
      <c r="D5" s="33">
        <f t="array" ref="D5">row(index(Dictionary!Q:Q,match(true, isnumber(search("*"&amp;B5&amp;"*", Dictionary!Q:Q)),0)))</f>
        <v>8</v>
      </c>
    </row>
    <row r="6">
      <c r="A6" s="30">
        <f>countif(Dictionary!Q:Q, "*"&amp;B6&amp;"*")</f>
        <v>1629</v>
      </c>
      <c r="B6" s="30" t="s">
        <v>10052</v>
      </c>
      <c r="C6" s="32">
        <f>countif(Dictionary!Q:Q, "*"&amp;B6&amp;"*")/(countif(Dictionary!B:B, B25)-1)</f>
        <v>0.5576857241</v>
      </c>
      <c r="D6" s="33">
        <f t="array" ref="D6">row(index(Dictionary!Q:Q,match(true, isnumber(search("*"&amp;B6&amp;"*", Dictionary!Q:Q)),0)))</f>
        <v>22</v>
      </c>
    </row>
    <row r="7">
      <c r="A7" s="30">
        <f>countif(Dictionary!Q:Q, "*"&amp;B7&amp;"*")</f>
        <v>1526</v>
      </c>
      <c r="B7" s="30" t="s">
        <v>6960</v>
      </c>
      <c r="C7" s="32">
        <f>countif(Dictionary!Q:Q, "*"&amp;B7&amp;"*")/(countif(Dictionary!B:B, B25)-1)</f>
        <v>0.5224238275</v>
      </c>
      <c r="D7" s="33">
        <f t="array" ref="D7">row(index(Dictionary!Q:Q,match(true, isnumber(search("*"&amp;B7&amp;"*", Dictionary!Q:Q)),0)))</f>
        <v>22</v>
      </c>
    </row>
    <row r="8">
      <c r="A8" s="30">
        <f>countif(Dictionary!Q:Q, "*"&amp;B8&amp;"*")</f>
        <v>1404</v>
      </c>
      <c r="B8" s="30" t="s">
        <v>25365</v>
      </c>
      <c r="C8" s="32">
        <f>countif(Dictionary!Q:Q, "*"&amp;B8&amp;"*")/(countif(Dictionary!B:B, B25)-1)</f>
        <v>0.4806573091</v>
      </c>
      <c r="D8" s="33">
        <f t="array" ref="D8">row(index(Dictionary!Q:Q,match(true, isnumber(search("*"&amp;B8&amp;"*", Dictionary!Q:Q)),0)))</f>
        <v>22</v>
      </c>
    </row>
    <row r="9">
      <c r="A9" s="30">
        <f>countif(Dictionary!Q:Q, "*"&amp;B9&amp;"*")</f>
        <v>1670</v>
      </c>
      <c r="B9" s="30" t="s">
        <v>8043</v>
      </c>
      <c r="C9" s="32">
        <f>countif(Dictionary!Q:Q, "*"&amp;B9&amp;"*")/(countif(Dictionary!B:B, B25)-1)</f>
        <v>0.571722013</v>
      </c>
      <c r="D9" s="33">
        <f t="array" ref="D9">row(index(Dictionary!Q:Q,match(true, isnumber(search("*"&amp;B9&amp;"*", Dictionary!Q:Q)),0)))</f>
        <v>8</v>
      </c>
    </row>
    <row r="10">
      <c r="A10" s="30">
        <f>countif(Dictionary!Q:Q, "*"&amp;B10&amp;"*")</f>
        <v>1450</v>
      </c>
      <c r="B10" s="30" t="s">
        <v>12654</v>
      </c>
      <c r="C10" s="32">
        <f>countif(Dictionary!Q:Q, "*"&amp;B10&amp;"*")/(countif(Dictionary!B:B, B25)-1)</f>
        <v>0.4964053406</v>
      </c>
      <c r="D10" s="33">
        <f t="array" ref="D10">row(index(Dictionary!Q:Q,match(true, isnumber(search("*"&amp;B10&amp;"*", Dictionary!Q:Q)),0)))</f>
        <v>22</v>
      </c>
    </row>
    <row r="11">
      <c r="A11" s="30">
        <f>countif(Dictionary!Q:Q, "*"&amp;B11&amp;"*")</f>
        <v>1220</v>
      </c>
      <c r="B11" s="30" t="s">
        <v>23554</v>
      </c>
      <c r="C11" s="32">
        <f>countif(Dictionary!Q:Q, "*"&amp;B11&amp;"*")/(countif(Dictionary!B:B, B25)-1)</f>
        <v>0.4176651832</v>
      </c>
      <c r="D11" s="33">
        <f t="array" ref="D11">row(index(Dictionary!Q:Q,match(true, isnumber(search("*"&amp;B11&amp;"*", Dictionary!Q:Q)),0)))</f>
        <v>22</v>
      </c>
    </row>
    <row r="12">
      <c r="A12" s="30">
        <f>countif(Dictionary!Q:Q, "*"&amp;B12&amp;"*")</f>
        <v>643</v>
      </c>
      <c r="B12" s="30" t="s">
        <v>24632</v>
      </c>
      <c r="C12" s="32">
        <f>countif(Dictionary!Q:Q, "*"&amp;B12&amp;"*")/(countif(Dictionary!B:B, B25)-1)</f>
        <v>0.2201300924</v>
      </c>
      <c r="D12" s="33">
        <f t="array" ref="D12">row(index(Dictionary!Q:Q,match(true, isnumber(search("*"&amp;B12&amp;"*", Dictionary!Q:Q)),0)))</f>
        <v>8</v>
      </c>
    </row>
    <row r="13">
      <c r="A13" s="30">
        <f>countif(Dictionary!Q:Q, "*"&amp;B13&amp;"*")</f>
        <v>1099</v>
      </c>
      <c r="B13" s="30" t="s">
        <v>11346</v>
      </c>
      <c r="C13" s="32">
        <f>countif(Dictionary!Q:Q, "*"&amp;B13&amp;"*")/(countif(Dictionary!B:B, B25)-1)</f>
        <v>0.3762410134</v>
      </c>
      <c r="D13" s="33">
        <f t="array" ref="D13">row(index(Dictionary!Q:Q,match(true, isnumber(search("*"&amp;B13&amp;"*", Dictionary!Q:Q)),0)))</f>
        <v>22</v>
      </c>
    </row>
    <row r="14">
      <c r="A14" s="30">
        <f>countif(Dictionary!Q:Q, "*"&amp;B14&amp;"*")</f>
        <v>1279</v>
      </c>
      <c r="B14" s="30" t="s">
        <v>21658</v>
      </c>
      <c r="C14" s="32">
        <f>countif(Dictionary!Q:Q, "*"&amp;B14&amp;"*")/(countif(Dictionary!B:B, B25)-1)</f>
        <v>0.4378637453</v>
      </c>
      <c r="D14" s="33">
        <f t="array" ref="D14">row(index(Dictionary!Q:Q,match(true, isnumber(search("*"&amp;B14&amp;"*", Dictionary!Q:Q)),0)))</f>
        <v>22</v>
      </c>
    </row>
    <row r="15">
      <c r="A15" s="30">
        <f>countif(Dictionary!Q:Q, "*"&amp;B15&amp;"*")</f>
        <v>624</v>
      </c>
      <c r="B15" s="30" t="s">
        <v>30079</v>
      </c>
      <c r="C15" s="32">
        <f>countif(Dictionary!Q:Q, "*"&amp;B15&amp;"*")/(countif(Dictionary!B:B, B25)-1)</f>
        <v>0.2136254707</v>
      </c>
      <c r="D15" s="33">
        <f t="array" ref="D15">row(index(Dictionary!Q:Q,match(true, isnumber(search("*"&amp;B15&amp;"*", Dictionary!Q:Q)),0)))</f>
        <v>22</v>
      </c>
    </row>
    <row r="16">
      <c r="A16" s="30">
        <f>countif(Dictionary!Q:Q, "*"&amp;B16&amp;"*")</f>
        <v>1210</v>
      </c>
      <c r="B16" s="30" t="s">
        <v>11969</v>
      </c>
      <c r="C16" s="32">
        <f>countif(Dictionary!Q:Q, "*"&amp;B16&amp;"*")/(countif(Dictionary!B:B, B25)-1)</f>
        <v>0.414241698</v>
      </c>
      <c r="D16" s="33">
        <f t="array" ref="D16">row(index(Dictionary!Q:Q,match(true, isnumber(search("*"&amp;B16&amp;"*", Dictionary!Q:Q)),0)))</f>
        <v>22</v>
      </c>
    </row>
    <row r="17">
      <c r="A17" s="30">
        <f>countif(Dictionary!Q:Q, "*"&amp;B17&amp;"*")</f>
        <v>656</v>
      </c>
      <c r="B17" s="30" t="s">
        <v>28215</v>
      </c>
      <c r="C17" s="32">
        <f>countif(Dictionary!Q:Q, "*"&amp;B17&amp;"*")/(countif(Dictionary!B:B, B25)-1)</f>
        <v>0.2245806231</v>
      </c>
      <c r="D17" s="33">
        <f t="array" ref="D17">row(index(Dictionary!Q:Q,match(true, isnumber(search("*"&amp;B17&amp;"*", Dictionary!Q:Q)),0)))</f>
        <v>22</v>
      </c>
    </row>
    <row r="18">
      <c r="A18" s="30">
        <f>countif(Dictionary!Q:Q, "*"&amp;B18&amp;"*")</f>
        <v>1169</v>
      </c>
      <c r="B18" s="30" t="s">
        <v>1600</v>
      </c>
      <c r="C18" s="32">
        <f>countif(Dictionary!Q:Q, "*"&amp;B18&amp;"*")/(countif(Dictionary!B:B, B25)-1)</f>
        <v>0.4002054091</v>
      </c>
      <c r="D18" s="33">
        <f t="array" ref="D18">row(index(Dictionary!Q:Q,match(true, isnumber(search("*"&amp;B18&amp;"*", Dictionary!Q:Q)),0)))</f>
        <v>22</v>
      </c>
    </row>
    <row r="19">
      <c r="A19" s="30">
        <f>countif(Dictionary!Q:Q, "*"&amp;B19&amp;"*")</f>
        <v>904</v>
      </c>
      <c r="B19" s="30" t="s">
        <v>27516</v>
      </c>
      <c r="C19" s="32">
        <f>countif(Dictionary!Q:Q, "*"&amp;B19&amp;"*")/(countif(Dictionary!B:B, B25)-1)</f>
        <v>0.3094830537</v>
      </c>
      <c r="D19" s="33">
        <f t="array" ref="D19">row(index(Dictionary!Q:Q,match(true, isnumber(search("*"&amp;B19&amp;"*", Dictionary!Q:Q)),0)))</f>
        <v>22</v>
      </c>
    </row>
    <row r="20">
      <c r="A20" s="30">
        <f>countif(Dictionary!Q:Q, "*"&amp;B20&amp;"*")</f>
        <v>1465</v>
      </c>
      <c r="B20" s="30" t="s">
        <v>22959</v>
      </c>
      <c r="C20" s="32">
        <f>countif(Dictionary!Q:Q, "*"&amp;B20&amp;"*")/(countif(Dictionary!B:B, B25)-1)</f>
        <v>0.5015405683</v>
      </c>
      <c r="D20" s="33">
        <f t="array" ref="D20">row(index(Dictionary!Q:Q,match(true, isnumber(search("*"&amp;B20&amp;"*", Dictionary!Q:Q)),0)))</f>
        <v>22</v>
      </c>
    </row>
    <row r="21">
      <c r="A21" s="30">
        <f>countif(Dictionary!Q:Q, "*"&amp;B21&amp;"*")</f>
        <v>1533</v>
      </c>
      <c r="B21" s="30" t="s">
        <v>29265</v>
      </c>
      <c r="C21" s="32">
        <f>countif(Dictionary!Q:Q, "*"&amp;B21&amp;"*")/(countif(Dictionary!B:B, B25)-1)</f>
        <v>0.524820267</v>
      </c>
      <c r="D21" s="33">
        <f t="array" ref="D21">row(index(Dictionary!Q:Q,match(true, isnumber(search("*"&amp;B21&amp;"*", Dictionary!Q:Q)),0)))</f>
        <v>22</v>
      </c>
    </row>
    <row r="22">
      <c r="A22" s="33">
        <f>countif(Dictionary!Q:Q, "*"&amp;B22&amp;"*")</f>
        <v>34</v>
      </c>
      <c r="B22" s="30" t="s">
        <v>16878</v>
      </c>
      <c r="C22" s="32">
        <f>countif(Dictionary!Q:Q, "*"&amp;B22&amp;"*")/(countif(Dictionary!B:B, B25)-1)</f>
        <v>0.01163984937</v>
      </c>
      <c r="D22" s="33">
        <f t="array" ref="D22">row(index(Dictionary!Q:Q,match(true, isnumber(search("*"&amp;B22&amp;"*", Dictionary!Q:Q)),0)))</f>
        <v>88</v>
      </c>
    </row>
    <row r="23">
      <c r="A23" s="34"/>
      <c r="B23" s="35"/>
    </row>
    <row r="24">
      <c r="A24" s="36" t="s">
        <v>32833</v>
      </c>
      <c r="B24" s="36" t="s">
        <v>32837</v>
      </c>
      <c r="C24" s="36" t="s">
        <v>32838</v>
      </c>
    </row>
    <row r="25">
      <c r="A25" s="30">
        <f>countif(Dictionary!B:B, B25)</f>
        <v>2922</v>
      </c>
      <c r="B25" s="30" t="s">
        <v>416</v>
      </c>
      <c r="C25" s="37">
        <f>A25/(counta(Dictionary!A:A)-1)</f>
        <v>0.4416565901</v>
      </c>
    </row>
    <row r="26">
      <c r="A26" s="30">
        <f>countif(Dictionary!B:B, B26)</f>
        <v>262</v>
      </c>
      <c r="B26" s="30" t="s">
        <v>610</v>
      </c>
      <c r="C26" s="37">
        <f>A26/(counta(Dictionary!A:A)-1)</f>
        <v>0.03960096735</v>
      </c>
    </row>
    <row r="27">
      <c r="A27" s="30">
        <f>countif(Dictionary!B:B, B27)</f>
        <v>3022</v>
      </c>
      <c r="B27" s="30" t="s">
        <v>440</v>
      </c>
      <c r="C27" s="32">
        <f>A27/(counta(Dictionary!A:A)-1)</f>
        <v>0.4567714631</v>
      </c>
    </row>
    <row r="28">
      <c r="A28" s="30">
        <f>countif(Dictionary!B:B, B28)</f>
        <v>281</v>
      </c>
      <c r="B28" s="30" t="s">
        <v>349</v>
      </c>
      <c r="C28" s="32">
        <f>A28/(counta(Dictionary!A:A)-1)</f>
        <v>0.04247279323</v>
      </c>
    </row>
    <row r="29">
      <c r="A29" s="30">
        <f>countif(Dictionary!B:B, B29)</f>
        <v>129</v>
      </c>
      <c r="B29" s="30" t="s">
        <v>21</v>
      </c>
      <c r="C29" s="32">
        <f>A29/(counta(Dictionary!A:A)-1)</f>
        <v>0.01949818622</v>
      </c>
    </row>
    <row r="31">
      <c r="A31" s="30" t="s">
        <v>32833</v>
      </c>
      <c r="B31" s="30" t="s">
        <v>32839</v>
      </c>
      <c r="C31" s="29"/>
    </row>
    <row r="32">
      <c r="A32" s="30">
        <f>countif(Dictionary!F:F, "*"&amp;B32&amp;"*")</f>
        <v>0</v>
      </c>
      <c r="B32" s="30" t="s">
        <v>32840</v>
      </c>
      <c r="C32" s="30" t="s">
        <v>32841</v>
      </c>
    </row>
    <row r="33">
      <c r="A33" s="30">
        <f>countif(Dictionary!F:F, "*"&amp;B33&amp;"*")</f>
        <v>0</v>
      </c>
      <c r="B33" s="30" t="s">
        <v>32842</v>
      </c>
      <c r="C33" s="30" t="s">
        <v>32843</v>
      </c>
    </row>
    <row r="34">
      <c r="A34" s="30">
        <f>countif(Dictionary!F:F, "*"&amp;B34&amp;"*")</f>
        <v>0</v>
      </c>
      <c r="B34" s="30" t="s">
        <v>32844</v>
      </c>
      <c r="C34" s="30" t="s">
        <v>32845</v>
      </c>
    </row>
    <row r="35">
      <c r="A35" s="30">
        <f>countif(Dictionary!F:F, "*"&amp;B35&amp;"*")</f>
        <v>14</v>
      </c>
      <c r="B35" s="30" t="s">
        <v>32846</v>
      </c>
      <c r="C35" s="30" t="s">
        <v>18576</v>
      </c>
    </row>
    <row r="36">
      <c r="A36" s="30">
        <f>countif(Dictionary!F:F, "*"&amp;B36&amp;"*")</f>
        <v>42</v>
      </c>
      <c r="B36" s="30" t="s">
        <v>32847</v>
      </c>
      <c r="C36" s="30" t="s">
        <v>32848</v>
      </c>
    </row>
    <row r="37">
      <c r="A37" s="30">
        <f>countif(Dictionary!F:F, "*"&amp;B37&amp;"*")</f>
        <v>11</v>
      </c>
      <c r="B37" s="30" t="s">
        <v>32849</v>
      </c>
      <c r="C37" s="30" t="s">
        <v>23980</v>
      </c>
    </row>
    <row r="38">
      <c r="A38" s="30">
        <f>countif(Dictionary!F:F, "*"&amp;B38&amp;"*")</f>
        <v>3</v>
      </c>
      <c r="B38" s="30" t="s">
        <v>32850</v>
      </c>
      <c r="C38" s="30" t="s">
        <v>32851</v>
      </c>
    </row>
    <row r="39">
      <c r="A39" s="30">
        <f>countif(Dictionary!F:F, "*"&amp;B39&amp;"*")</f>
        <v>11</v>
      </c>
      <c r="B39" s="30" t="s">
        <v>32852</v>
      </c>
      <c r="C39" s="30" t="s">
        <v>32853</v>
      </c>
    </row>
    <row r="40">
      <c r="A40" s="30">
        <f>countif(Dictionary!F:F, "*"&amp;B40&amp;"*")</f>
        <v>0</v>
      </c>
      <c r="B40" s="30" t="s">
        <v>32840</v>
      </c>
      <c r="C40" s="30" t="s">
        <v>32854</v>
      </c>
    </row>
    <row r="41">
      <c r="A41" s="30">
        <f>countif(Dictionary!F:F, "*"&amp;B41&amp;"*")</f>
        <v>0</v>
      </c>
      <c r="B41" s="30" t="s">
        <v>32842</v>
      </c>
      <c r="C41" s="30" t="s">
        <v>32855</v>
      </c>
    </row>
    <row r="42">
      <c r="A42" s="30">
        <f>countif(Dictionary!F:F, "*"&amp;B42&amp;"*")</f>
        <v>2</v>
      </c>
      <c r="B42" s="30" t="s">
        <v>32856</v>
      </c>
      <c r="C42" s="30" t="s">
        <v>13026</v>
      </c>
    </row>
    <row r="43">
      <c r="A43" s="30">
        <f>countif(Dictionary!F:F, "*"&amp;B43&amp;"*")</f>
        <v>17</v>
      </c>
      <c r="B43" s="30" t="s">
        <v>4560</v>
      </c>
      <c r="C43" s="30" t="s">
        <v>21890</v>
      </c>
    </row>
    <row r="44">
      <c r="A44" s="30">
        <f>countif(Dictionary!F:F, "*"&amp;B44&amp;"*")</f>
        <v>1</v>
      </c>
      <c r="B44" s="30" t="s">
        <v>32857</v>
      </c>
      <c r="C44" s="30" t="s">
        <v>32858</v>
      </c>
    </row>
    <row r="46">
      <c r="A46" s="38" t="s">
        <v>32859</v>
      </c>
      <c r="B46" s="38" t="s">
        <v>32860</v>
      </c>
      <c r="C46" s="38" t="s">
        <v>32861</v>
      </c>
      <c r="D46" s="38" t="s">
        <v>32862</v>
      </c>
      <c r="E46" s="38" t="s">
        <v>32863</v>
      </c>
    </row>
    <row r="47">
      <c r="A47" s="29">
        <f>COUNTA(Dictionary!A:A)-COUNTA(Dictionary!B:B)</f>
        <v>0</v>
      </c>
      <c r="B47" s="39" t="str">
        <f>Dictionary!B1</f>
        <v>Category</v>
      </c>
      <c r="C47" s="37">
        <f>1-A47/A2</f>
        <v>1</v>
      </c>
      <c r="D47" s="40">
        <f t="array" ref="D47">row(index(Dictionary!B:B,match(false,index((Dictionary!B:B&gt;0),0),0)))</f>
        <v>6618</v>
      </c>
      <c r="E47" s="41" t="str">
        <f t="shared" ref="E47:E61" si="1">indirect("Dictionary!A"&amp;D47)</f>
        <v/>
      </c>
    </row>
    <row r="48">
      <c r="A48" s="29">
        <f>COUNTA(Dictionary!A:A)-COUNTA(Dictionary!C:C)</f>
        <v>31</v>
      </c>
      <c r="B48" s="39" t="str">
        <f>Dictionary!C1</f>
        <v>WordClass</v>
      </c>
      <c r="C48" s="37">
        <f>1-A48/A2</f>
        <v>0.9953143894</v>
      </c>
      <c r="D48" s="40">
        <f t="array" ref="D48">row(index(Dictionary!F:F,match(false,index((Dictionary!C:C&gt;0),0),0)))</f>
        <v>836</v>
      </c>
      <c r="E48" s="41" t="str">
        <f t="shared" si="1"/>
        <v>burplanta</v>
      </c>
    </row>
    <row r="49">
      <c r="A49" s="29">
        <f>COUNTA(Dictionary!A:A)-COUNTA(Dictionary!F:F)</f>
        <v>1</v>
      </c>
      <c r="B49" s="39" t="str">
        <f>Dictionary!F1</f>
        <v>TranslationEng</v>
      </c>
      <c r="C49" s="37">
        <f>1-A49/A2</f>
        <v>0.9998488513</v>
      </c>
      <c r="D49" s="40">
        <f t="array" ref="D49">row(index(Dictionary!F:F,match(false,index((Dictionary!F:F&gt;0),0),0)))</f>
        <v>2276</v>
      </c>
      <c r="E49" s="41" t="str">
        <f t="shared" si="1"/>
        <v>hataya</v>
      </c>
    </row>
    <row r="50">
      <c r="A50" s="29">
        <f>COUNTA(Dictionary!A:A)-COUNTA(Dictionary!G:G)</f>
        <v>6525</v>
      </c>
      <c r="B50" s="39" t="str">
        <f>Dictionary!G1</f>
        <v>SearchTermsEng</v>
      </c>
      <c r="C50" s="37">
        <f>1-A50/A2</f>
        <v>0.01375453446</v>
      </c>
      <c r="D50" s="40">
        <f t="array" ref="D50">row(index(Dictionary!G:G,match(false,index((Dictionary!G:G&gt;0),0),0)))</f>
        <v>2</v>
      </c>
      <c r="E50" s="41" t="str">
        <f t="shared" si="1"/>
        <v>-abil</v>
      </c>
    </row>
    <row r="51">
      <c r="A51" s="29">
        <f>COUNTA(Dictionary!A:A)-COUNTA(#REF!)</f>
        <v>6616</v>
      </c>
      <c r="B51" s="30" t="str">
        <f>#REF!</f>
        <v>#REF!</v>
      </c>
      <c r="C51" s="37">
        <f>1-A51/A2</f>
        <v>0</v>
      </c>
      <c r="D51" s="40" t="str">
        <f t="array" ref="D51">row(index(#REF!,match(false,index((#REF!&gt;0),0),0)))</f>
        <v>#REF!</v>
      </c>
      <c r="E51" s="42" t="str">
        <f t="shared" si="1"/>
        <v>#REF!</v>
      </c>
    </row>
    <row r="52" ht="16.5" customHeight="1">
      <c r="A52" s="29">
        <f>COUNTA(Dictionary!A:A)-COUNTA(Dictionary!H:H)</f>
        <v>5</v>
      </c>
      <c r="B52" s="43" t="str">
        <f>Dictionary!H1</f>
        <v>TranslationEpo</v>
      </c>
      <c r="C52" s="37">
        <f>1-A52/A2</f>
        <v>0.9992442563</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0.9995465538</v>
      </c>
      <c r="D53" s="42">
        <f t="array" ref="D53">row(index(Dictionary!I:I,match(false,index((Dictionary!I:I&gt;0),0),0)))</f>
        <v>2276</v>
      </c>
      <c r="E53" s="43" t="str">
        <f t="shared" si="1"/>
        <v>hataya</v>
      </c>
    </row>
    <row r="54">
      <c r="A54" s="44">
        <f>COUNTA(Dictionary!A:A)-COUNTA(Dictionary!L:L)</f>
        <v>6465</v>
      </c>
      <c r="B54" s="43" t="str">
        <f>Dictionary!L1</f>
        <v>TranslationDeu</v>
      </c>
      <c r="C54" s="45">
        <f>1-A54/A2</f>
        <v>0.02282345828</v>
      </c>
      <c r="D54" s="42">
        <f t="array" ref="D54">row(index(Dictionary!L:L,match(false,index((Dictionary!L:L&gt;0),0),0)))</f>
        <v>3</v>
      </c>
      <c r="E54" s="43" t="str">
        <f t="shared" si="1"/>
        <v>-bimar</v>
      </c>
    </row>
    <row r="55">
      <c r="A55" s="44">
        <f>COUNTA(Dictionary!A:A)-COUNTA(Dictionary!O:O)</f>
        <v>6609</v>
      </c>
      <c r="B55" s="43" t="str">
        <f>Dictionary!O1</f>
        <v>Example</v>
      </c>
      <c r="C55" s="45">
        <f>1-A55/A2</f>
        <v>0.001058041112</v>
      </c>
      <c r="D55" s="42">
        <f t="array" ref="D55">row(index(Dictionary!O:O,match(false,index((Dictionary!O:O&gt;0),0),0)))</f>
        <v>2</v>
      </c>
      <c r="E55" s="43" t="str">
        <f t="shared" si="1"/>
        <v>-abil</v>
      </c>
    </row>
    <row r="56">
      <c r="A56" s="44">
        <f>COUNTA(Dictionary!A:A)-COUNTA(Dictionary!P:P)</f>
        <v>4618</v>
      </c>
      <c r="B56" s="43" t="str">
        <f>Dictionary!P1</f>
        <v>Tags</v>
      </c>
      <c r="C56" s="45">
        <f>1-A56/A2</f>
        <v>0.3019951632</v>
      </c>
      <c r="D56" s="42">
        <f t="array" ref="D56">row(index(Dictionary!P:P,match(false,index((Dictionary!P:P&gt;0),0),0)))</f>
        <v>2</v>
      </c>
      <c r="E56" s="43" t="str">
        <f t="shared" si="1"/>
        <v>-abil</v>
      </c>
    </row>
    <row r="57">
      <c r="A57" s="44">
        <f>COUNTA(Dictionary!A:A)-COUNTA(Dictionary!Q:Q)</f>
        <v>0</v>
      </c>
      <c r="B57" s="43" t="str">
        <f>Dictionary!Q1</f>
        <v>LexiliAsel</v>
      </c>
      <c r="C57" s="45">
        <f>1-A57/A2</f>
        <v>1</v>
      </c>
      <c r="D57" s="42">
        <f t="array" ref="D57">row(index(Dictionary!Q:Q,match(false,index((Dictionary!Q:Q&gt;0),0),0)))</f>
        <v>6618</v>
      </c>
      <c r="E57" s="43" t="str">
        <f t="shared" si="1"/>
        <v/>
      </c>
    </row>
    <row r="58">
      <c r="A58" s="44">
        <f>COUNTA(Dictionary!A:A)-COUNTA(#REF!)</f>
        <v>6616</v>
      </c>
      <c r="B58" s="42" t="str">
        <f>#REF!</f>
        <v>#REF!</v>
      </c>
      <c r="C58" s="45">
        <f>1-A58/A2</f>
        <v>0</v>
      </c>
      <c r="D58" s="42" t="str">
        <f t="array" ref="D58">row(index(#REF!,match(false,index((#REF!&gt;0),0),0)))</f>
        <v>#REF!</v>
      </c>
      <c r="E58" s="42" t="str">
        <f t="shared" si="1"/>
        <v>#REF!</v>
      </c>
    </row>
    <row r="59">
      <c r="A59" s="44">
        <f>COUNTA(Dictionary!A:A)-COUNTA(Dictionary!S:S)</f>
        <v>6551</v>
      </c>
      <c r="B59" s="43" t="str">
        <f>Dictionary!S1</f>
        <v>TranslationFra</v>
      </c>
      <c r="C59" s="45">
        <f>1-A59/A2</f>
        <v>0.009824667473</v>
      </c>
      <c r="D59" s="42">
        <f t="array" ref="D59">row(index(Dictionary!S:S,match(false,index((Dictionary!S:S&gt;0),0),0)))</f>
        <v>2</v>
      </c>
      <c r="E59" s="43" t="str">
        <f t="shared" si="1"/>
        <v>-abil</v>
      </c>
    </row>
    <row r="60">
      <c r="A60" s="44">
        <f>COUNTA(Dictionary!A:A)-COUNTA(Dictionary!T:T)</f>
        <v>6565</v>
      </c>
      <c r="B60" s="43" t="str">
        <f>Dictionary!T1</f>
        <v>TranslationRus</v>
      </c>
      <c r="C60" s="45">
        <f>1-A60/A2</f>
        <v>0.007708585248</v>
      </c>
      <c r="D60" s="42">
        <f t="array" ref="D60">row(index(Dictionary!T:T,match(false,index((Dictionary!T:T&gt;0),0),0)))</f>
        <v>2</v>
      </c>
      <c r="E60" s="43" t="str">
        <f t="shared" si="1"/>
        <v>-abil</v>
      </c>
    </row>
    <row r="61">
      <c r="A61" s="44">
        <f>COUNTA(Dictionary!A:A)-COUNTA(Dictionary!U:U)</f>
        <v>6571</v>
      </c>
      <c r="B61" s="43" t="str">
        <f>Dictionary!U1</f>
        <v>TranslationZho</v>
      </c>
      <c r="C61" s="45">
        <f>1-A61/A2</f>
        <v>0.006801692866</v>
      </c>
      <c r="D61" s="42">
        <f t="array" ref="D61">row(index(Dictionary!U:U,match(false,index((Dictionary!U:U&gt;0),0),0)))</f>
        <v>2</v>
      </c>
      <c r="E61" s="43" t="str">
        <f t="shared" si="1"/>
        <v>-abil</v>
      </c>
    </row>
    <row r="63">
      <c r="A63" s="30" t="s">
        <v>32864</v>
      </c>
      <c r="B63" s="30" t="s">
        <v>32865</v>
      </c>
      <c r="C63" s="30" t="s">
        <v>32838</v>
      </c>
      <c r="D63" s="30" t="s">
        <v>32866</v>
      </c>
      <c r="E63" s="30" t="s">
        <v>32838</v>
      </c>
      <c r="F63" s="30" t="s">
        <v>32867</v>
      </c>
      <c r="G63" s="30" t="s">
        <v>32838</v>
      </c>
      <c r="H63" s="30" t="s">
        <v>32868</v>
      </c>
      <c r="I63" s="30" t="s">
        <v>32838</v>
      </c>
      <c r="J63" s="30" t="s">
        <v>32869</v>
      </c>
      <c r="K63" s="30" t="s">
        <v>32838</v>
      </c>
    </row>
    <row r="64">
      <c r="A64" s="30" t="s">
        <v>415</v>
      </c>
      <c r="B64" s="46">
        <f>IFERROR(__xludf.DUMMYFUNCTION("sumproduct(len(filter(Dictionary!A:A,Dictionary!B:B=""root""))-len(substitute(lower(filter(Dictionary!A:A,Dictionary!B:B=""root"")),A64,"""")))"),2266.0)</f>
        <v>2266</v>
      </c>
      <c r="C64" s="37">
        <f>IFERROR(__xludf.DUMMYFUNCTION("B64/sumproduct(len(filter(Dictionary!A:A,Dictionary!B:B=""root"")))"),0.14049228098456196)</f>
        <v>0.140492281</v>
      </c>
      <c r="D64" s="29">
        <f>countifs(Dictionary!A:A,"*"&amp;A64,Dictionary!B:B,"root")</f>
        <v>555</v>
      </c>
      <c r="E64" s="37">
        <f>D64/(countif(Dictionary!B:B,"root")-1)</f>
        <v>0.1900034235</v>
      </c>
      <c r="F64" s="29">
        <f>countifs(Dictionary!A:A,"*"&amp;A64&amp;"*",Dictionary!B:B,"root")</f>
        <v>1732</v>
      </c>
      <c r="G64" s="37">
        <f>F64/(countif(Dictionary!B:B,"root")-1)</f>
        <v>0.5929476207</v>
      </c>
      <c r="H64" s="29">
        <f>countifs(Dictionary!A:A,"*"&amp;A64&amp;"*"&amp;A64&amp;"*",Dictionary!B:B,"root")</f>
        <v>498</v>
      </c>
      <c r="I64" s="37">
        <f>H64/(countif(Dictionary!B:B,"root")-1)</f>
        <v>0.1704895584</v>
      </c>
      <c r="J64" s="30">
        <f>countifs(Dictionary!A:A,A64&amp;"*",Dictionary!B:B,"root")</f>
        <v>170</v>
      </c>
      <c r="K64" s="37">
        <f>J64/(countif(Dictionary!B:B,"root")-1)</f>
        <v>0.05819924683</v>
      </c>
    </row>
    <row r="65">
      <c r="A65" s="30" t="s">
        <v>101</v>
      </c>
      <c r="B65" s="46">
        <f>IFERROR(__xludf.DUMMYFUNCTION("sumproduct(len(filter(Dictionary!A:A,Dictionary!B:B=""root""))-len(substitute(lower(filter(Dictionary!A:A,Dictionary!B:B=""root"")),A65,"""")))"),402.0)</f>
        <v>402</v>
      </c>
      <c r="C65" s="37">
        <f>IFERROR(__xludf.DUMMYFUNCTION("B65/sumproduct(len(filter(Dictionary!A:A,Dictionary!B:B=""root"")))"),0.024924049848099695)</f>
        <v>0.02492404985</v>
      </c>
      <c r="D65" s="29">
        <f>countifs(Dictionary!A:A,"*"&amp;A65,Dictionary!B:B,"root")</f>
        <v>0</v>
      </c>
      <c r="E65" s="37">
        <f>D65/(countif(Dictionary!B:B,"root")-1)</f>
        <v>0</v>
      </c>
      <c r="F65" s="29">
        <f>countifs(Dictionary!A:A,"*"&amp;A65&amp;"*",Dictionary!B:B,"root")</f>
        <v>383</v>
      </c>
      <c r="G65" s="37">
        <f>F65/(countif(Dictionary!B:B,"root")-1)</f>
        <v>0.1311194796</v>
      </c>
      <c r="H65" s="29">
        <f>countifs(Dictionary!A:A,"*"&amp;A65&amp;"*"&amp;A65&amp;"*",Dictionary!B:B,"root")</f>
        <v>19</v>
      </c>
      <c r="I65" s="37">
        <f>H65/(countif(Dictionary!B:B,"root")-1)</f>
        <v>0.006504621705</v>
      </c>
      <c r="J65" s="30">
        <f>countifs(Dictionary!A:A,A65&amp;"*",Dictionary!B:B,"root")</f>
        <v>177</v>
      </c>
      <c r="K65" s="37">
        <f>J65/(countif(Dictionary!B:B,"root")-1)</f>
        <v>0.06059568641</v>
      </c>
    </row>
    <row r="66">
      <c r="A66" s="30" t="s">
        <v>32870</v>
      </c>
      <c r="B66" s="46">
        <f>IFERROR(__xludf.DUMMYFUNCTION("sumproduct(len(filter(Dictionary!A:A,Dictionary!B:B=""root""))-len(substitute(lower(filter(Dictionary!A:A,Dictionary!B:B=""root"")),A66,"""")))"),158.0)</f>
        <v>158</v>
      </c>
      <c r="C66" s="37">
        <f>IFERROR(__xludf.DUMMYFUNCTION("B66/sumproduct(len(filter(Dictionary!A:A,Dictionary!B:B=""root"")))"),0.009796019592039185)</f>
        <v>0.009796019592</v>
      </c>
      <c r="D66" s="29">
        <f>countifs(Dictionary!A:A,"*"&amp;A66,Dictionary!B:B,"root")</f>
        <v>0</v>
      </c>
      <c r="E66" s="37">
        <f>D66/(countif(Dictionary!B:B,"root")-1)</f>
        <v>0</v>
      </c>
      <c r="F66" s="29">
        <f>countifs(Dictionary!A:A,"*"&amp;A66&amp;"*",Dictionary!B:B,"root")</f>
        <v>154</v>
      </c>
      <c r="G66" s="37">
        <f>F66/(countif(Dictionary!B:B,"root")-1)</f>
        <v>0.05272167066</v>
      </c>
      <c r="H66" s="29">
        <f>countifs(Dictionary!A:A,"*"&amp;A66&amp;"*"&amp;A66&amp;"*",Dictionary!B:B,"root")</f>
        <v>4</v>
      </c>
      <c r="I66" s="37">
        <f>H66/(countif(Dictionary!B:B,"root")-1)</f>
        <v>0.001369394043</v>
      </c>
      <c r="J66" s="30">
        <f>countifs(Dictionary!A:A,A66&amp;"*",Dictionary!B:B,"root")</f>
        <v>74</v>
      </c>
      <c r="K66" s="37">
        <f>J66/(countif(Dictionary!B:B,"root")-1)</f>
        <v>0.0253337898</v>
      </c>
    </row>
    <row r="67">
      <c r="A67" s="30" t="s">
        <v>1010</v>
      </c>
      <c r="B67" s="46">
        <f>IFERROR(__xludf.DUMMYFUNCTION("sumproduct(len(filter(Dictionary!A:A,Dictionary!B:B=""root""))-len(substitute(lower(filter(Dictionary!A:A,Dictionary!B:B=""root"")),A67,"""")))"),413.0)</f>
        <v>413</v>
      </c>
      <c r="C67" s="37">
        <f>IFERROR(__xludf.DUMMYFUNCTION("B67/sumproduct(len(filter(Dictionary!A:A,Dictionary!B:B=""root"")))"),0.025606051212102424)</f>
        <v>0.02560605121</v>
      </c>
      <c r="D67" s="29">
        <f>countifs(Dictionary!A:A,"*"&amp;A67,Dictionary!B:B,"root")</f>
        <v>0</v>
      </c>
      <c r="E67" s="37">
        <f>D67/(countif(Dictionary!B:B,"root")-1)</f>
        <v>0</v>
      </c>
      <c r="F67" s="29">
        <f>countifs(Dictionary!A:A,"*"&amp;A67&amp;"*",Dictionary!B:B,"root")</f>
        <v>399</v>
      </c>
      <c r="G67" s="37">
        <f>F67/(countif(Dictionary!B:B,"root")-1)</f>
        <v>0.1365970558</v>
      </c>
      <c r="H67" s="29">
        <f>countifs(Dictionary!A:A,"*"&amp;A67&amp;"*"&amp;A67&amp;"*",Dictionary!B:B,"root")</f>
        <v>14</v>
      </c>
      <c r="I67" s="37">
        <f>H67/(countif(Dictionary!B:B,"root")-1)</f>
        <v>0.004792879151</v>
      </c>
      <c r="J67" s="30">
        <f>countifs(Dictionary!A:A,A67&amp;"*",Dictionary!B:B,"root")</f>
        <v>131</v>
      </c>
      <c r="K67" s="37">
        <f>J67/(countif(Dictionary!B:B,"root")-1)</f>
        <v>0.04484765491</v>
      </c>
    </row>
    <row r="68">
      <c r="A68" s="30" t="s">
        <v>7390</v>
      </c>
      <c r="B68" s="46">
        <f>IFERROR(__xludf.DUMMYFUNCTION("sumproduct(len(filter(Dictionary!A:A,Dictionary!B:B=""root""))-len(substitute(lower(filter(Dictionary!A:A,Dictionary!B:B=""root"")),A68,"""")))"),1247.0)</f>
        <v>1247</v>
      </c>
      <c r="C68" s="37">
        <f>IFERROR(__xludf.DUMMYFUNCTION("B68/sumproduct(len(filter(Dictionary!A:A,Dictionary!B:B=""root"")))"),0.07731415462830926)</f>
        <v>0.07731415463</v>
      </c>
      <c r="D68" s="29">
        <f>countifs(Dictionary!A:A,"*"&amp;A68,Dictionary!B:B,"root")</f>
        <v>282</v>
      </c>
      <c r="E68" s="37">
        <f>D68/(countif(Dictionary!B:B,"root")-1)</f>
        <v>0.09654228004</v>
      </c>
      <c r="F68" s="29">
        <f>countifs(Dictionary!A:A,"*"&amp;A68&amp;"*",Dictionary!B:B,"root")</f>
        <v>1081</v>
      </c>
      <c r="G68" s="37">
        <f>F68/(countif(Dictionary!B:B,"root")-1)</f>
        <v>0.3700787402</v>
      </c>
      <c r="H68" s="29">
        <f>countifs(Dictionary!A:A,"*"&amp;A68&amp;"*"&amp;A68&amp;"*",Dictionary!B:B,"root")</f>
        <v>160</v>
      </c>
      <c r="I68" s="37">
        <f>H68/(countif(Dictionary!B:B,"root")-1)</f>
        <v>0.05477576173</v>
      </c>
      <c r="J68" s="30">
        <f>countifs(Dictionary!A:A,A68&amp;"*",Dictionary!B:B,"root")</f>
        <v>122</v>
      </c>
      <c r="K68" s="37">
        <f>J68/(countif(Dictionary!B:B,"root")-1)</f>
        <v>0.04176651832</v>
      </c>
    </row>
    <row r="69">
      <c r="A69" s="30" t="s">
        <v>32871</v>
      </c>
      <c r="B69" s="46">
        <f>IFERROR(__xludf.DUMMYFUNCTION("sumproduct(len(filter(Dictionary!A:A,Dictionary!B:B=""root""))-len(substitute(lower(filter(Dictionary!A:A,Dictionary!B:B=""root"")),A69,"""")))"),252.0)</f>
        <v>252</v>
      </c>
      <c r="C69" s="37">
        <f>IFERROR(__xludf.DUMMYFUNCTION("B69/sumproduct(len(filter(Dictionary!A:A,Dictionary!B:B=""root"")))"),0.015624031248062496)</f>
        <v>0.01562403125</v>
      </c>
      <c r="D69" s="29">
        <f>countifs(Dictionary!A:A,"*"&amp;A69,Dictionary!B:B,"root")</f>
        <v>19</v>
      </c>
      <c r="E69" s="37">
        <f>D69/(countif(Dictionary!B:B,"root")-1)</f>
        <v>0.006504621705</v>
      </c>
      <c r="F69" s="29">
        <f>countifs(Dictionary!A:A,"*"&amp;A69&amp;"*",Dictionary!B:B,"root")</f>
        <v>247</v>
      </c>
      <c r="G69" s="37">
        <f>F69/(countif(Dictionary!B:B,"root")-1)</f>
        <v>0.08456008216</v>
      </c>
      <c r="H69" s="29">
        <f>countifs(Dictionary!A:A,"*"&amp;A69&amp;"*"&amp;A69&amp;"*",Dictionary!B:B,"root")</f>
        <v>5</v>
      </c>
      <c r="I69" s="37">
        <f>H69/(countif(Dictionary!B:B,"root")-1)</f>
        <v>0.001711742554</v>
      </c>
      <c r="J69" s="30">
        <f>countifs(Dictionary!A:A,A69&amp;"*",Dictionary!B:B,"root")</f>
        <v>114</v>
      </c>
      <c r="K69" s="37">
        <f>J69/(countif(Dictionary!B:B,"root")-1)</f>
        <v>0.03902773023</v>
      </c>
    </row>
    <row r="70">
      <c r="A70" s="30" t="s">
        <v>32872</v>
      </c>
      <c r="B70" s="46">
        <f>IFERROR(__xludf.DUMMYFUNCTION("sumproduct(len(filter(Dictionary!A:A,Dictionary!B:B=""root""))-len(substitute(lower(filter(Dictionary!A:A,Dictionary!B:B=""root"")),A70,"""")))"),298.0)</f>
        <v>298</v>
      </c>
      <c r="C70" s="37">
        <f>IFERROR(__xludf.DUMMYFUNCTION("B70/sumproduct(len(filter(Dictionary!A:A,Dictionary!B:B=""root"")))"),0.018476036952073904)</f>
        <v>0.01847603695</v>
      </c>
      <c r="D70" s="29">
        <f>countifs(Dictionary!A:A,"*"&amp;A70,Dictionary!B:B,"root")</f>
        <v>0</v>
      </c>
      <c r="E70" s="37">
        <f>D70/(countif(Dictionary!B:B,"root")-1)</f>
        <v>0</v>
      </c>
      <c r="F70" s="29">
        <f>countifs(Dictionary!A:A,"*"&amp;A70&amp;"*",Dictionary!B:B,"root")</f>
        <v>289</v>
      </c>
      <c r="G70" s="37">
        <f>F70/(countif(Dictionary!B:B,"root")-1)</f>
        <v>0.09893871962</v>
      </c>
      <c r="H70" s="29">
        <f>countifs(Dictionary!A:A,"*"&amp;A70&amp;"*"&amp;A70&amp;"*",Dictionary!B:B,"root")</f>
        <v>9</v>
      </c>
      <c r="I70" s="37">
        <f>H70/(countif(Dictionary!B:B,"root")-1)</f>
        <v>0.003081136597</v>
      </c>
      <c r="J70" s="30">
        <f>countifs(Dictionary!A:A,A70&amp;"*",Dictionary!B:B,"root")</f>
        <v>121</v>
      </c>
      <c r="K70" s="37">
        <f>J70/(countif(Dictionary!B:B,"root")-1)</f>
        <v>0.0414241698</v>
      </c>
    </row>
    <row r="71">
      <c r="A71" s="30" t="s">
        <v>32873</v>
      </c>
      <c r="B71" s="46">
        <f>IFERROR(__xludf.DUMMYFUNCTION("sumproduct(len(filter(Dictionary!A:A,Dictionary!B:B=""root""))-len(substitute(lower(filter(Dictionary!A:A,Dictionary!B:B=""root"")),A71,"""")))"),230.0)</f>
        <v>230</v>
      </c>
      <c r="C71" s="37">
        <f>IFERROR(__xludf.DUMMYFUNCTION("B71/sumproduct(len(filter(Dictionary!A:A,Dictionary!B:B=""root"")))"),0.01426002852005704)</f>
        <v>0.01426002852</v>
      </c>
      <c r="D71" s="29">
        <f>countifs(Dictionary!A:A,"*"&amp;A71,Dictionary!B:B,"root")</f>
        <v>0</v>
      </c>
      <c r="E71" s="37">
        <f>D71/(countif(Dictionary!B:B,"root")-1)</f>
        <v>0</v>
      </c>
      <c r="F71" s="29">
        <f>countifs(Dictionary!A:A,"*"&amp;A71&amp;"*",Dictionary!B:B,"root")</f>
        <v>228</v>
      </c>
      <c r="G71" s="37">
        <f>F71/(countif(Dictionary!B:B,"root")-1)</f>
        <v>0.07805546046</v>
      </c>
      <c r="H71" s="29">
        <f>countifs(Dictionary!A:A,"*"&amp;A71&amp;"*"&amp;A71&amp;"*",Dictionary!B:B,"root")</f>
        <v>2</v>
      </c>
      <c r="I71" s="37">
        <f>H71/(countif(Dictionary!B:B,"root")-1)</f>
        <v>0.0006846970216</v>
      </c>
      <c r="J71" s="30">
        <f>countifs(Dictionary!A:A,A71&amp;"*",Dictionary!B:B,"root")</f>
        <v>131</v>
      </c>
      <c r="K71" s="37">
        <f>J71/(countif(Dictionary!B:B,"root")-1)</f>
        <v>0.04484765491</v>
      </c>
    </row>
    <row r="72">
      <c r="A72" s="30" t="s">
        <v>32874</v>
      </c>
      <c r="B72" s="46">
        <f>IFERROR(__xludf.DUMMYFUNCTION("sumproduct(len(filter(Dictionary!A:A,Dictionary!B:B=""root""))-len(substitute(lower(filter(Dictionary!A:A,Dictionary!B:B=""root"")),A72,"""")))"),1345.0)</f>
        <v>1345</v>
      </c>
      <c r="C72" s="37">
        <f>IFERROR(__xludf.DUMMYFUNCTION("B72/sumproduct(len(filter(Dictionary!A:A,Dictionary!B:B=""root"")))"),0.08339016678033356)</f>
        <v>0.08339016678</v>
      </c>
      <c r="D72" s="29">
        <f>countifs(Dictionary!A:A,"*"&amp;A72,Dictionary!B:B,"root")</f>
        <v>469</v>
      </c>
      <c r="E72" s="37">
        <f>D72/(countif(Dictionary!B:B,"root")-1)</f>
        <v>0.1605614516</v>
      </c>
      <c r="F72" s="29">
        <f>countifs(Dictionary!A:A,"*"&amp;A72&amp;"*",Dictionary!B:B,"root")</f>
        <v>1164</v>
      </c>
      <c r="G72" s="37">
        <f>F72/(countif(Dictionary!B:B,"root")-1)</f>
        <v>0.3984936666</v>
      </c>
      <c r="H72" s="29">
        <f>countifs(Dictionary!A:A,"*"&amp;A72&amp;"*"&amp;A72&amp;"*",Dictionary!B:B,"root")</f>
        <v>170</v>
      </c>
      <c r="I72" s="37">
        <f>H72/(countif(Dictionary!B:B,"root")-1)</f>
        <v>0.05819924683</v>
      </c>
      <c r="J72" s="30">
        <f>countifs(Dictionary!A:A,A72&amp;"*",Dictionary!B:B,"root")</f>
        <v>92</v>
      </c>
      <c r="K72" s="37">
        <f>J72/(countif(Dictionary!B:B,"root")-1)</f>
        <v>0.03149606299</v>
      </c>
    </row>
    <row r="73">
      <c r="A73" s="30" t="s">
        <v>32875</v>
      </c>
      <c r="B73" s="46">
        <f>IFERROR(__xludf.DUMMYFUNCTION("sumproduct(len(filter(Dictionary!A:A,Dictionary!B:B=""root""))-len(substitute(lower(filter(Dictionary!A:A,Dictionary!B:B=""root"")),A73,"""")))"),195.0)</f>
        <v>195</v>
      </c>
      <c r="C73" s="37">
        <f>IFERROR(__xludf.DUMMYFUNCTION("B73/sumproduct(len(filter(Dictionary!A:A,Dictionary!B:B=""root"")))"),0.01209002418004836)</f>
        <v>0.01209002418</v>
      </c>
      <c r="D73" s="29">
        <f>countifs(Dictionary!A:A,"*"&amp;A73,Dictionary!B:B,"root")</f>
        <v>0</v>
      </c>
      <c r="E73" s="37">
        <f>D73/(countif(Dictionary!B:B,"root")-1)</f>
        <v>0</v>
      </c>
      <c r="F73" s="29">
        <f>countifs(Dictionary!A:A,"*"&amp;A73&amp;"*",Dictionary!B:B,"root")</f>
        <v>190</v>
      </c>
      <c r="G73" s="37">
        <f>F73/(countif(Dictionary!B:B,"root")-1)</f>
        <v>0.06504621705</v>
      </c>
      <c r="H73" s="29">
        <f>countifs(Dictionary!A:A,"*"&amp;A73&amp;"*"&amp;A73&amp;"*",Dictionary!B:B,"root")</f>
        <v>5</v>
      </c>
      <c r="I73" s="37">
        <f>H73/(countif(Dictionary!B:B,"root")-1)</f>
        <v>0.001711742554</v>
      </c>
      <c r="J73" s="30">
        <f>countifs(Dictionary!A:A,A73&amp;"*",Dictionary!B:B,"root")</f>
        <v>102</v>
      </c>
      <c r="K73" s="37">
        <f>J73/(countif(Dictionary!B:B,"root")-1)</f>
        <v>0.0349195481</v>
      </c>
    </row>
    <row r="74">
      <c r="A74" s="30" t="s">
        <v>32876</v>
      </c>
      <c r="B74" s="46">
        <f>IFERROR(__xludf.DUMMYFUNCTION("sumproduct(len(filter(Dictionary!A:A,Dictionary!B:B=""root""))-len(substitute(lower(filter(Dictionary!A:A,Dictionary!B:B=""root"")),A74,"""")))"),756.0)</f>
        <v>756</v>
      </c>
      <c r="C74" s="37">
        <f>IFERROR(__xludf.DUMMYFUNCTION("B74/sumproduct(len(filter(Dictionary!A:A,Dictionary!B:B=""root"")))"),0.046872093744187486)</f>
        <v>0.04687209374</v>
      </c>
      <c r="D74" s="29">
        <f>countifs(Dictionary!A:A,"*"&amp;A74,Dictionary!B:B,"root")</f>
        <v>0</v>
      </c>
      <c r="E74" s="37">
        <f>D74/(countif(Dictionary!B:B,"root")-1)</f>
        <v>0</v>
      </c>
      <c r="F74" s="29">
        <f>countifs(Dictionary!A:A,"*"&amp;A74&amp;"*",Dictionary!B:B,"root")</f>
        <v>705</v>
      </c>
      <c r="G74" s="37">
        <f>F74/(countif(Dictionary!B:B,"root")-1)</f>
        <v>0.2413557001</v>
      </c>
      <c r="H74" s="29">
        <f>countifs(Dictionary!A:A,"*"&amp;A74&amp;"*"&amp;A74&amp;"*",Dictionary!B:B,"root")</f>
        <v>50</v>
      </c>
      <c r="I74" s="37">
        <f>H74/(countif(Dictionary!B:B,"root")-1)</f>
        <v>0.01711742554</v>
      </c>
      <c r="J74" s="30">
        <f>countifs(Dictionary!A:A,A74&amp;"*",Dictionary!B:B,"root")</f>
        <v>332</v>
      </c>
      <c r="K74" s="37">
        <f>J74/(countif(Dictionary!B:B,"root")-1)</f>
        <v>0.1136597056</v>
      </c>
    </row>
    <row r="75">
      <c r="A75" s="30" t="s">
        <v>1031</v>
      </c>
      <c r="B75" s="46">
        <f>IFERROR(__xludf.DUMMYFUNCTION("sumproduct(len(filter(Dictionary!A:A,Dictionary!B:B=""root""))-len(substitute(lower(filter(Dictionary!A:A,Dictionary!B:B=""root"")),A75,"""")))"),701.0)</f>
        <v>701</v>
      </c>
      <c r="C75" s="37">
        <f>IFERROR(__xludf.DUMMYFUNCTION("B75/sumproduct(len(filter(Dictionary!A:A,Dictionary!B:B=""root"")))"),0.043462086924173846)</f>
        <v>0.04346208692</v>
      </c>
      <c r="D75" s="29">
        <f>countifs(Dictionary!A:A,"*"&amp;A75,Dictionary!B:B,"root")</f>
        <v>140</v>
      </c>
      <c r="E75" s="37">
        <f>D75/(countif(Dictionary!B:B,"root")-1)</f>
        <v>0.04792879151</v>
      </c>
      <c r="F75" s="29">
        <f>countifs(Dictionary!A:A,"*"&amp;A75&amp;"*",Dictionary!B:B,"root")</f>
        <v>676</v>
      </c>
      <c r="G75" s="37">
        <f>F75/(countif(Dictionary!B:B,"root")-1)</f>
        <v>0.2314275933</v>
      </c>
      <c r="H75" s="29">
        <f>countifs(Dictionary!A:A,"*"&amp;A75&amp;"*"&amp;A75&amp;"*",Dictionary!B:B,"root")</f>
        <v>25</v>
      </c>
      <c r="I75" s="37">
        <f>H75/(countif(Dictionary!B:B,"root")-1)</f>
        <v>0.00855871277</v>
      </c>
      <c r="J75" s="30">
        <f>countifs(Dictionary!A:A,A75&amp;"*",Dictionary!B:B,"root")</f>
        <v>98</v>
      </c>
      <c r="K75" s="37">
        <f>J75/(countif(Dictionary!B:B,"root")-1)</f>
        <v>0.03355015406</v>
      </c>
    </row>
    <row r="76">
      <c r="A76" s="30" t="s">
        <v>989</v>
      </c>
      <c r="B76" s="46">
        <f>IFERROR(__xludf.DUMMYFUNCTION("sumproduct(len(filter(Dictionary!A:A,Dictionary!B:B=""root""))-len(substitute(lower(filter(Dictionary!A:A,Dictionary!B:B=""root"")),A76,"""")))"),738.0)</f>
        <v>738</v>
      </c>
      <c r="C76" s="37">
        <f>IFERROR(__xludf.DUMMYFUNCTION("B76/sumproduct(len(filter(Dictionary!A:A,Dictionary!B:B=""root"")))"),0.045756091512183024)</f>
        <v>0.04575609151</v>
      </c>
      <c r="D76" s="29">
        <f>countifs(Dictionary!A:A,"*"&amp;A76,Dictionary!B:B,"root")</f>
        <v>169</v>
      </c>
      <c r="E76" s="37">
        <f>D76/(countif(Dictionary!B:B,"root")-1)</f>
        <v>0.05785689832</v>
      </c>
      <c r="F76" s="29">
        <f>countifs(Dictionary!A:A,"*"&amp;A76&amp;"*",Dictionary!B:B,"root")</f>
        <v>677</v>
      </c>
      <c r="G76" s="37">
        <f>F76/(countif(Dictionary!B:B,"root")-1)</f>
        <v>0.2317699418</v>
      </c>
      <c r="H76" s="29">
        <f>countifs(Dictionary!A:A,"*"&amp;A76&amp;"*"&amp;A76&amp;"*",Dictionary!B:B,"root")</f>
        <v>59</v>
      </c>
      <c r="I76" s="37">
        <f>H76/(countif(Dictionary!B:B,"root")-1)</f>
        <v>0.02019856214</v>
      </c>
      <c r="J76" s="30">
        <f>countifs(Dictionary!A:A,A76&amp;"*",Dictionary!B:B,"root")</f>
        <v>212</v>
      </c>
      <c r="K76" s="37">
        <f>J76/(countif(Dictionary!B:B,"root")-1)</f>
        <v>0.07257788429</v>
      </c>
    </row>
    <row r="77">
      <c r="A77" s="30" t="s">
        <v>32727</v>
      </c>
      <c r="B77" s="46">
        <f>IFERROR(__xludf.DUMMYFUNCTION("sumproduct(len(filter(Dictionary!A:A,Dictionary!B:B=""root""))-len(substitute(lower(filter(Dictionary!A:A,Dictionary!B:B=""root"")),A77,"""")))"),1065.0)</f>
        <v>1065</v>
      </c>
      <c r="C77" s="37">
        <f>IFERROR(__xludf.DUMMYFUNCTION("B77/sumproduct(len(filter(Dictionary!A:A,Dictionary!B:B=""root"")))"),0.06603013206026412)</f>
        <v>0.06603013206</v>
      </c>
      <c r="D77" s="29">
        <f>countifs(Dictionary!A:A,"*"&amp;A77,Dictionary!B:B,"root")</f>
        <v>318</v>
      </c>
      <c r="E77" s="37">
        <f>D77/(countif(Dictionary!B:B,"root")-1)</f>
        <v>0.1088668264</v>
      </c>
      <c r="F77" s="29">
        <f>countifs(Dictionary!A:A,"*"&amp;A77&amp;"*",Dictionary!B:B,"root")</f>
        <v>953</v>
      </c>
      <c r="G77" s="37">
        <f>F77/(countif(Dictionary!B:B,"root")-1)</f>
        <v>0.3262581308</v>
      </c>
      <c r="H77" s="29">
        <f>countifs(Dictionary!A:A,"*"&amp;A77&amp;"*"&amp;A77&amp;"*",Dictionary!B:B,"root")</f>
        <v>111</v>
      </c>
      <c r="I77" s="37">
        <f>H77/(countif(Dictionary!B:B,"root")-1)</f>
        <v>0.0380006847</v>
      </c>
      <c r="J77" s="30">
        <f>countifs(Dictionary!A:A,A77&amp;"*",Dictionary!B:B,"root")</f>
        <v>80</v>
      </c>
      <c r="K77" s="37">
        <f>J77/(countif(Dictionary!B:B,"root")-1)</f>
        <v>0.02738788086</v>
      </c>
    </row>
    <row r="78">
      <c r="A78" s="30" t="s">
        <v>21980</v>
      </c>
      <c r="B78" s="46">
        <f>IFERROR(__xludf.DUMMYFUNCTION("sumproduct(len(filter(Dictionary!A:A,Dictionary!B:B=""root""))-len(substitute(lower(filter(Dictionary!A:A,Dictionary!B:B=""root"")),A78,"""")))"),1096.0)</f>
        <v>1096</v>
      </c>
      <c r="C78" s="37">
        <f>IFERROR(__xludf.DUMMYFUNCTION("B78/sumproduct(len(filter(Dictionary!A:A,Dictionary!B:B=""root"")))"),0.06795213590427181)</f>
        <v>0.0679521359</v>
      </c>
      <c r="D78" s="29">
        <f>countifs(Dictionary!A:A,"*"&amp;A78,Dictionary!B:B,"root")</f>
        <v>313</v>
      </c>
      <c r="E78" s="37">
        <f>D78/(countif(Dictionary!B:B,"root")-1)</f>
        <v>0.1071550839</v>
      </c>
      <c r="F78" s="29">
        <f>countifs(Dictionary!A:A,"*"&amp;A78&amp;"*",Dictionary!B:B,"root")</f>
        <v>952</v>
      </c>
      <c r="G78" s="37">
        <f>F78/(countif(Dictionary!B:B,"root")-1)</f>
        <v>0.3259157823</v>
      </c>
      <c r="H78" s="29">
        <f>countifs(Dictionary!A:A,"*"&amp;A78&amp;"*"&amp;A78&amp;"*",Dictionary!B:B,"root")</f>
        <v>139</v>
      </c>
      <c r="I78" s="37">
        <f>H78/(countif(Dictionary!B:B,"root")-1)</f>
        <v>0.047586443</v>
      </c>
      <c r="J78" s="30">
        <f>countifs(Dictionary!A:A,A78&amp;"*",Dictionary!B:B,"root")</f>
        <v>53</v>
      </c>
      <c r="K78" s="37">
        <f>J78/(countif(Dictionary!B:B,"root")-1)</f>
        <v>0.01814447107</v>
      </c>
    </row>
    <row r="79">
      <c r="A79" s="30" t="s">
        <v>1455</v>
      </c>
      <c r="B79" s="46">
        <f>IFERROR(__xludf.DUMMYFUNCTION("sumproduct(len(filter(Dictionary!A:A,Dictionary!B:B=""root""))-len(substitute(lower(filter(Dictionary!A:A,Dictionary!B:B=""root"")),A79,"""")))"),374.0)</f>
        <v>374</v>
      </c>
      <c r="C79" s="37">
        <f>IFERROR(__xludf.DUMMYFUNCTION("B79/sumproduct(len(filter(Dictionary!A:A,Dictionary!B:B=""root"")))"),0.02318804637609275)</f>
        <v>0.02318804638</v>
      </c>
      <c r="D79" s="29">
        <f>countifs(Dictionary!A:A,"*"&amp;A79,Dictionary!B:B,"root")</f>
        <v>0</v>
      </c>
      <c r="E79" s="37">
        <f>D79/(countif(Dictionary!B:B,"root")-1)</f>
        <v>0</v>
      </c>
      <c r="F79" s="29">
        <f>countifs(Dictionary!A:A,"*"&amp;A79&amp;"*",Dictionary!B:B,"root")</f>
        <v>348</v>
      </c>
      <c r="G79" s="37">
        <f>F79/(countif(Dictionary!B:B,"root")-1)</f>
        <v>0.1191372818</v>
      </c>
      <c r="H79" s="29">
        <f>countifs(Dictionary!A:A,"*"&amp;A79&amp;"*"&amp;A79&amp;"*",Dictionary!B:B,"root")</f>
        <v>26</v>
      </c>
      <c r="I79" s="37">
        <f>H79/(countif(Dictionary!B:B,"root")-1)</f>
        <v>0.00890106128</v>
      </c>
      <c r="J79" s="30">
        <f>countifs(Dictionary!A:A,A79&amp;"*",Dictionary!B:B,"root")</f>
        <v>204</v>
      </c>
      <c r="K79" s="37">
        <f>J79/(countif(Dictionary!B:B,"root")-1)</f>
        <v>0.0698390962</v>
      </c>
    </row>
    <row r="80">
      <c r="A80" s="30" t="s">
        <v>32877</v>
      </c>
      <c r="B80" s="46">
        <f>IFERROR(__xludf.DUMMYFUNCTION("sumproduct(len(filter(Dictionary!A:A,Dictionary!B:B=""root""))-len(substitute(lower(filter(Dictionary!A:A,Dictionary!B:B=""root"")),A80,"""")))"),987.0)</f>
        <v>987</v>
      </c>
      <c r="C80" s="37">
        <f>IFERROR(__xludf.DUMMYFUNCTION("B80/sumproduct(len(filter(Dictionary!A:A,Dictionary!B:B=""root"")))"),0.06119412238824477)</f>
        <v>0.06119412239</v>
      </c>
      <c r="D80" s="29">
        <f>countifs(Dictionary!A:A,"*"&amp;A80,Dictionary!B:B,"root")</f>
        <v>133</v>
      </c>
      <c r="E80" s="37">
        <f>D80/(countif(Dictionary!B:B,"root")-1)</f>
        <v>0.04553235193</v>
      </c>
      <c r="F80" s="29">
        <f>countifs(Dictionary!A:A,"*"&amp;A80&amp;"*",Dictionary!B:B,"root")</f>
        <v>935</v>
      </c>
      <c r="G80" s="37">
        <f>F80/(countif(Dictionary!B:B,"root")-1)</f>
        <v>0.3200958576</v>
      </c>
      <c r="H80" s="29">
        <f>countifs(Dictionary!A:A,"*"&amp;A80&amp;"*"&amp;A80&amp;"*",Dictionary!B:B,"root")</f>
        <v>51</v>
      </c>
      <c r="I80" s="37">
        <f>H80/(countif(Dictionary!B:B,"root")-1)</f>
        <v>0.01745977405</v>
      </c>
      <c r="J80" s="30">
        <f>countifs(Dictionary!A:A,A80&amp;"*",Dictionary!B:B,"root")</f>
        <v>84</v>
      </c>
      <c r="K80" s="37">
        <f>J80/(countif(Dictionary!B:B,"root")-1)</f>
        <v>0.02875727491</v>
      </c>
    </row>
    <row r="81">
      <c r="A81" s="30" t="s">
        <v>32878</v>
      </c>
      <c r="B81" s="46">
        <f>IFERROR(__xludf.DUMMYFUNCTION("sumproduct(len(filter(Dictionary!A:A,Dictionary!B:B=""root""))-len(substitute(lower(filter(Dictionary!A:A,Dictionary!B:B=""root"")),A81,"""")))"),741.0)</f>
        <v>741</v>
      </c>
      <c r="C81" s="37">
        <f>IFERROR(__xludf.DUMMYFUNCTION("B81/sumproduct(len(filter(Dictionary!A:A,Dictionary!B:B=""root"")))"),0.045942091884183765)</f>
        <v>0.04594209188</v>
      </c>
      <c r="D81" s="29">
        <f>countifs(Dictionary!A:A,"*"&amp;A81,Dictionary!B:B,"root")</f>
        <v>70</v>
      </c>
      <c r="E81" s="37">
        <f>D81/(countif(Dictionary!B:B,"root")-1)</f>
        <v>0.02396439575</v>
      </c>
      <c r="F81" s="29">
        <f>countifs(Dictionary!A:A,"*"&amp;A81&amp;"*",Dictionary!B:B,"root")</f>
        <v>688</v>
      </c>
      <c r="G81" s="37">
        <f>F81/(countif(Dictionary!B:B,"root")-1)</f>
        <v>0.2355357754</v>
      </c>
      <c r="H81" s="29">
        <f>countifs(Dictionary!A:A,"*"&amp;A81&amp;"*"&amp;A81&amp;"*",Dictionary!B:B,"root")</f>
        <v>50</v>
      </c>
      <c r="I81" s="37">
        <f>H81/(countif(Dictionary!B:B,"root")-1)</f>
        <v>0.01711742554</v>
      </c>
      <c r="J81" s="30">
        <f>countifs(Dictionary!A:A,A81&amp;"*",Dictionary!B:B,"root")</f>
        <v>188</v>
      </c>
      <c r="K81" s="37">
        <f>J81/(countif(Dictionary!B:B,"root")-1)</f>
        <v>0.06436152003</v>
      </c>
    </row>
    <row r="82">
      <c r="A82" s="30" t="s">
        <v>476</v>
      </c>
      <c r="B82" s="46">
        <f>IFERROR(__xludf.DUMMYFUNCTION("sumproduct(len(filter(Dictionary!A:A,Dictionary!B:B=""root""))-len(substitute(lower(filter(Dictionary!A:A,Dictionary!B:B=""root"")),A82,"""")))"),826.0)</f>
        <v>826</v>
      </c>
      <c r="C82" s="37">
        <f>IFERROR(__xludf.DUMMYFUNCTION("B82/sumproduct(len(filter(Dictionary!A:A,Dictionary!B:B=""root"")))"),0.05121210242420485)</f>
        <v>0.05121210242</v>
      </c>
      <c r="D82" s="29">
        <f>countifs(Dictionary!A:A,"*"&amp;A82,Dictionary!B:B,"root")</f>
        <v>0</v>
      </c>
      <c r="E82" s="37">
        <f>D82/(countif(Dictionary!B:B,"root")-1)</f>
        <v>0</v>
      </c>
      <c r="F82" s="29">
        <f>countifs(Dictionary!A:A,"*"&amp;A82&amp;"*",Dictionary!B:B,"root")</f>
        <v>763</v>
      </c>
      <c r="G82" s="37">
        <f>F82/(countif(Dictionary!B:B,"root")-1)</f>
        <v>0.2612119137</v>
      </c>
      <c r="H82" s="29">
        <f>countifs(Dictionary!A:A,"*"&amp;A82&amp;"*"&amp;A82&amp;"*",Dictionary!B:B,"root")</f>
        <v>62</v>
      </c>
      <c r="I82" s="37">
        <f>H82/(countif(Dictionary!B:B,"root")-1)</f>
        <v>0.02122560767</v>
      </c>
      <c r="J82" s="30">
        <f>countifs(Dictionary!A:A,A82&amp;"*",Dictionary!B:B,"root")</f>
        <v>187</v>
      </c>
      <c r="K82" s="37">
        <f>J82/(countif(Dictionary!B:B,"root")-1)</f>
        <v>0.06401917152</v>
      </c>
    </row>
    <row r="83">
      <c r="A83" s="30" t="s">
        <v>29384</v>
      </c>
      <c r="B83" s="46">
        <f>IFERROR(__xludf.DUMMYFUNCTION("sumproduct(len(filter(Dictionary!A:A,Dictionary!B:B=""root""))-len(substitute(lower(filter(Dictionary!A:A,Dictionary!B:B=""root"")),A83,"""")))"),1067.0)</f>
        <v>1067</v>
      </c>
      <c r="C83" s="37">
        <f>IFERROR(__xludf.DUMMYFUNCTION("B83/sumproduct(len(filter(Dictionary!A:A,Dictionary!B:B=""root"")))"),0.06615413230826461)</f>
        <v>0.06615413231</v>
      </c>
      <c r="D83" s="29">
        <f>countifs(Dictionary!A:A,"*"&amp;A83,Dictionary!B:B,"root")</f>
        <v>365</v>
      </c>
      <c r="E83" s="37">
        <f>D83/(countif(Dictionary!B:B,"root")-1)</f>
        <v>0.1249572064</v>
      </c>
      <c r="F83" s="29">
        <f>countifs(Dictionary!A:A,"*"&amp;A83&amp;"*",Dictionary!B:B,"root")</f>
        <v>940</v>
      </c>
      <c r="G83" s="37">
        <f>F83/(countif(Dictionary!B:B,"root")-1)</f>
        <v>0.3218076001</v>
      </c>
      <c r="H83" s="29">
        <f>countifs(Dictionary!A:A,"*"&amp;A83&amp;"*"&amp;A83&amp;"*",Dictionary!B:B,"root")</f>
        <v>120</v>
      </c>
      <c r="I83" s="37">
        <f>H83/(countif(Dictionary!B:B,"root")-1)</f>
        <v>0.04108182129</v>
      </c>
      <c r="J83" s="30">
        <f>countifs(Dictionary!A:A,A83&amp;"*",Dictionary!B:B,"root")</f>
        <v>26</v>
      </c>
      <c r="K83" s="37">
        <f>J83/(countif(Dictionary!B:B,"root")-1)</f>
        <v>0.00890106128</v>
      </c>
    </row>
    <row r="84">
      <c r="A84" s="30" t="s">
        <v>32879</v>
      </c>
      <c r="B84" s="46">
        <f>IFERROR(__xludf.DUMMYFUNCTION("sumproduct(len(filter(Dictionary!A:A,Dictionary!B:B=""root""))-len(substitute(lower(filter(Dictionary!A:A,Dictionary!B:B=""root"")),A84,"""")))"),114.0)</f>
        <v>114</v>
      </c>
      <c r="C84" s="37">
        <f>IFERROR(__xludf.DUMMYFUNCTION("B84/sumproduct(len(filter(Dictionary!A:A,Dictionary!B:B=""root"")))"),0.007068014136028272)</f>
        <v>0.007068014136</v>
      </c>
      <c r="D84" s="29">
        <f>countifs(Dictionary!A:A,"*"&amp;A84,Dictionary!B:B,"root")</f>
        <v>0</v>
      </c>
      <c r="E84" s="37">
        <f>D84/(countif(Dictionary!B:B,"root")-1)</f>
        <v>0</v>
      </c>
      <c r="F84" s="29">
        <f>countifs(Dictionary!A:A,"*"&amp;A84&amp;"*",Dictionary!B:B,"root")</f>
        <v>112</v>
      </c>
      <c r="G84" s="37">
        <f>F84/(countif(Dictionary!B:B,"root")-1)</f>
        <v>0.03834303321</v>
      </c>
      <c r="H84" s="29">
        <f>countifs(Dictionary!A:A,"*"&amp;A84&amp;"*"&amp;A84&amp;"*",Dictionary!B:B,"root")</f>
        <v>2</v>
      </c>
      <c r="I84" s="37">
        <f>H84/(countif(Dictionary!B:B,"root")-1)</f>
        <v>0.0006846970216</v>
      </c>
      <c r="J84" s="30">
        <f>countifs(Dictionary!A:A,A84&amp;"*",Dictionary!B:B,"root")</f>
        <v>46</v>
      </c>
      <c r="K84" s="37">
        <f>J84/(countif(Dictionary!B:B,"root")-1)</f>
        <v>0.0157480315</v>
      </c>
    </row>
    <row r="85">
      <c r="A85" s="30" t="s">
        <v>32880</v>
      </c>
      <c r="B85" s="46">
        <f>IFERROR(__xludf.DUMMYFUNCTION("sumproduct(len(filter(Dictionary!A:A,Dictionary!B:B=""root""))-len(substitute(lower(filter(Dictionary!A:A,Dictionary!B:B=""root"")),A85,"""")))"),185.0)</f>
        <v>185</v>
      </c>
      <c r="C85" s="37">
        <f>IFERROR(__xludf.DUMMYFUNCTION("B85/sumproduct(len(filter(Dictionary!A:A,Dictionary!B:B=""root"")))"),0.01147002294004588)</f>
        <v>0.01147002294</v>
      </c>
      <c r="D85" s="29">
        <f>countifs(Dictionary!A:A,"*"&amp;A85,Dictionary!B:B,"root")</f>
        <v>11</v>
      </c>
      <c r="E85" s="37">
        <f>D85/(countif(Dictionary!B:B,"root")-1)</f>
        <v>0.003765833619</v>
      </c>
      <c r="F85" s="29">
        <f>countifs(Dictionary!A:A,"*"&amp;A85&amp;"*",Dictionary!B:B,"root")</f>
        <v>183</v>
      </c>
      <c r="G85" s="37">
        <f>F85/(countif(Dictionary!B:B,"root")-1)</f>
        <v>0.06264977747</v>
      </c>
      <c r="H85" s="29">
        <f>countifs(Dictionary!A:A,"*"&amp;A85&amp;"*"&amp;A85&amp;"*",Dictionary!B:B,"root")</f>
        <v>2</v>
      </c>
      <c r="I85" s="37">
        <f>H85/(countif(Dictionary!B:B,"root")-1)</f>
        <v>0.0006846970216</v>
      </c>
      <c r="J85" s="30">
        <f>countifs(Dictionary!A:A,A85&amp;"*",Dictionary!B:B,"root")</f>
        <v>38</v>
      </c>
      <c r="K85" s="37">
        <f>J85/(countif(Dictionary!B:B,"root")-1)</f>
        <v>0.01300924341</v>
      </c>
    </row>
    <row r="86">
      <c r="A86" s="30" t="s">
        <v>32881</v>
      </c>
      <c r="B86" s="46">
        <f>IFERROR(__xludf.DUMMYFUNCTION("sumproduct(len(filter(Dictionary!A:A,Dictionary!B:B=""root""))-len(substitute(lower(filter(Dictionary!A:A,Dictionary!B:B=""root"")),A86,"""")))"),192.0)</f>
        <v>192</v>
      </c>
      <c r="C86" s="37">
        <f>IFERROR(__xludf.DUMMYFUNCTION("B86/sumproduct(len(filter(Dictionary!A:A,Dictionary!B:B=""root"")))"),0.011904023808047616)</f>
        <v>0.01190402381</v>
      </c>
      <c r="D86" s="29">
        <f>countifs(Dictionary!A:A,"*"&amp;A86,Dictionary!B:B,"root")</f>
        <v>23</v>
      </c>
      <c r="E86" s="37">
        <f>D86/(countif(Dictionary!B:B,"root")-1)</f>
        <v>0.007874015748</v>
      </c>
      <c r="F86" s="29">
        <f>countifs(Dictionary!A:A,"*"&amp;A86&amp;"*",Dictionary!B:B,"root")</f>
        <v>186</v>
      </c>
      <c r="G86" s="37">
        <f>F86/(countif(Dictionary!B:B,"root")-1)</f>
        <v>0.06367682301</v>
      </c>
      <c r="H86" s="29">
        <f>countifs(Dictionary!A:A,"*"&amp;A86&amp;"*"&amp;A86&amp;"*",Dictionary!B:B,"root")</f>
        <v>6</v>
      </c>
      <c r="I86" s="37">
        <f>H86/(countif(Dictionary!B:B,"root")-1)</f>
        <v>0.002054091065</v>
      </c>
      <c r="J86" s="30">
        <f>countifs(Dictionary!A:A,A86&amp;"*",Dictionary!B:B,"root")</f>
        <v>75</v>
      </c>
      <c r="K86" s="37">
        <f>J86/(countif(Dictionary!B:B,"root")-1)</f>
        <v>0.02567613831</v>
      </c>
    </row>
    <row r="87">
      <c r="A87" s="30" t="s">
        <v>32882</v>
      </c>
      <c r="B87" s="46">
        <f>IFERROR(__xludf.DUMMYFUNCTION("sumproduct(len(filter(Dictionary!A:A,Dictionary!B:B=""root""))-len(substitute(lower(filter(Dictionary!A:A,Dictionary!B:B=""root"")),A87,"""")))"),387.0)</f>
        <v>387</v>
      </c>
      <c r="C87" s="37">
        <f>IFERROR(__xludf.DUMMYFUNCTION("B87/sumproduct(len(filter(Dictionary!A:A,Dictionary!B:B=""root"")))"),0.023994047988095978)</f>
        <v>0.02399404799</v>
      </c>
      <c r="D87" s="29">
        <f>countifs(Dictionary!A:A,"*"&amp;A87,Dictionary!B:B,"root")</f>
        <v>51</v>
      </c>
      <c r="E87" s="37">
        <f>D87/(countif(Dictionary!B:B,"root")-1)</f>
        <v>0.01745977405</v>
      </c>
      <c r="F87" s="29">
        <f>countifs(Dictionary!A:A,"*"&amp;A87&amp;"*",Dictionary!B:B,"root")</f>
        <v>376</v>
      </c>
      <c r="G87" s="37">
        <f>F87/(countif(Dictionary!B:B,"root")-1)</f>
        <v>0.1287230401</v>
      </c>
      <c r="H87" s="29">
        <f>countifs(Dictionary!A:A,"*"&amp;A87&amp;"*"&amp;A87&amp;"*",Dictionary!B:B,"root")</f>
        <v>10</v>
      </c>
      <c r="I87" s="37">
        <f>H87/(countif(Dictionary!B:B,"root")-1)</f>
        <v>0.003423485108</v>
      </c>
      <c r="J87" s="30">
        <f>countifs(Dictionary!A:A,A87&amp;"*",Dictionary!B:B,"root")</f>
        <v>39</v>
      </c>
      <c r="K87" s="37">
        <f>J87/(countif(Dictionary!B:B,"root")-1)</f>
        <v>0.01335159192</v>
      </c>
    </row>
    <row r="88">
      <c r="A88" s="30" t="s">
        <v>32883</v>
      </c>
      <c r="B88" s="46">
        <f>IFERROR(__xludf.DUMMYFUNCTION("sumproduct(len(filter(Dictionary!A:A,Dictionary!B:B=""root""))-len(substitute(lower(filter(Dictionary!A:A,Dictionary!B:B=""root"")),A88,"""")))"),90.0)</f>
        <v>90</v>
      </c>
      <c r="C88" s="37">
        <f>IFERROR(__xludf.DUMMYFUNCTION("B88/sumproduct(len(filter(Dictionary!A:A,Dictionary!B:B=""root"")))"),0.00558001116002232)</f>
        <v>0.00558001116</v>
      </c>
      <c r="D88" s="29">
        <f>countifs(Dictionary!A:A,"*"&amp;A88,Dictionary!B:B,"root")</f>
        <v>0</v>
      </c>
      <c r="E88" s="37">
        <f>D88/(countif(Dictionary!B:B,"root")-1)</f>
        <v>0</v>
      </c>
      <c r="F88" s="29">
        <f>countifs(Dictionary!A:A,"*"&amp;A88&amp;"*",Dictionary!B:B,"root")</f>
        <v>89</v>
      </c>
      <c r="G88" s="37">
        <f>F88/(countif(Dictionary!B:B,"root")-1)</f>
        <v>0.03046901746</v>
      </c>
      <c r="H88" s="29">
        <f>countifs(Dictionary!A:A,"*"&amp;A88&amp;"*"&amp;A88&amp;"*",Dictionary!B:B,"root")</f>
        <v>1</v>
      </c>
      <c r="I88" s="37">
        <f>H88/(countif(Dictionary!B:B,"root")-1)</f>
        <v>0.0003423485108</v>
      </c>
      <c r="J88" s="30">
        <f>countifs(Dictionary!A:A,A88&amp;"*",Dictionary!B:B,"root")</f>
        <v>26</v>
      </c>
      <c r="K88" s="37">
        <f>J88/(countif(Dictionary!B:B,"root")-1)</f>
        <v>0.00890106128</v>
      </c>
    </row>
    <row r="90">
      <c r="A90" s="40" t="s">
        <v>32864</v>
      </c>
      <c r="B90" s="40" t="s">
        <v>32865</v>
      </c>
      <c r="C90" s="40" t="s">
        <v>32838</v>
      </c>
    </row>
    <row r="91">
      <c r="A91" s="29" t="str">
        <f t="array" ref="A91:C115">sort(A64:C88,2,0)</f>
        <v>a</v>
      </c>
      <c r="B91" s="29">
        <v>2266.0</v>
      </c>
      <c r="C91" s="37">
        <v>0.14049228098456196</v>
      </c>
    </row>
    <row r="92">
      <c r="A92" s="29" t="s">
        <v>32874</v>
      </c>
      <c r="B92" s="29">
        <v>1345.0</v>
      </c>
      <c r="C92" s="37">
        <v>0.08339016678033356</v>
      </c>
    </row>
    <row r="93">
      <c r="A93" s="29" t="s">
        <v>7390</v>
      </c>
      <c r="B93" s="29">
        <v>1247.0</v>
      </c>
      <c r="C93" s="37">
        <v>0.07731415462830926</v>
      </c>
    </row>
    <row r="94">
      <c r="A94" s="29" t="s">
        <v>21980</v>
      </c>
      <c r="B94" s="29">
        <v>1096.0</v>
      </c>
      <c r="C94" s="37">
        <v>0.06795213590427181</v>
      </c>
    </row>
    <row r="95">
      <c r="A95" s="29" t="s">
        <v>29384</v>
      </c>
      <c r="B95" s="29">
        <v>1067.0</v>
      </c>
      <c r="C95" s="37">
        <v>0.06615413230826461</v>
      </c>
    </row>
    <row r="96">
      <c r="A96" s="29" t="s">
        <v>32727</v>
      </c>
      <c r="B96" s="29">
        <v>1065.0</v>
      </c>
      <c r="C96" s="37">
        <v>0.06603013206026412</v>
      </c>
    </row>
    <row r="97">
      <c r="A97" s="29" t="s">
        <v>32877</v>
      </c>
      <c r="B97" s="29">
        <v>987.0</v>
      </c>
      <c r="C97" s="37">
        <v>0.06119412238824477</v>
      </c>
    </row>
    <row r="98">
      <c r="A98" s="29" t="s">
        <v>476</v>
      </c>
      <c r="B98" s="29">
        <v>826.0</v>
      </c>
      <c r="C98" s="37">
        <v>0.05121210242420485</v>
      </c>
    </row>
    <row r="99">
      <c r="A99" s="29" t="s">
        <v>32876</v>
      </c>
      <c r="B99" s="29">
        <v>756.0</v>
      </c>
      <c r="C99" s="37">
        <v>0.046872093744187486</v>
      </c>
    </row>
    <row r="100">
      <c r="A100" s="29" t="s">
        <v>32878</v>
      </c>
      <c r="B100" s="29">
        <v>741.0</v>
      </c>
      <c r="C100" s="37">
        <v>0.045942091884183765</v>
      </c>
    </row>
    <row r="101">
      <c r="A101" s="29" t="s">
        <v>989</v>
      </c>
      <c r="B101" s="29">
        <v>738.0</v>
      </c>
      <c r="C101" s="37">
        <v>0.045756091512183024</v>
      </c>
    </row>
    <row r="102">
      <c r="A102" s="29" t="s">
        <v>1031</v>
      </c>
      <c r="B102" s="29">
        <v>701.0</v>
      </c>
      <c r="C102" s="37">
        <v>0.043462086924173846</v>
      </c>
    </row>
    <row r="103">
      <c r="A103" s="29" t="s">
        <v>1010</v>
      </c>
      <c r="B103" s="29">
        <v>413.0</v>
      </c>
      <c r="C103" s="37">
        <v>0.025606051212102424</v>
      </c>
    </row>
    <row r="104">
      <c r="A104" s="29" t="s">
        <v>101</v>
      </c>
      <c r="B104" s="29">
        <v>402.0</v>
      </c>
      <c r="C104" s="37">
        <v>0.024924049848099695</v>
      </c>
    </row>
    <row r="105">
      <c r="A105" s="29" t="s">
        <v>32882</v>
      </c>
      <c r="B105" s="29">
        <v>387.0</v>
      </c>
      <c r="C105" s="37">
        <v>0.023994047988095978</v>
      </c>
    </row>
    <row r="106">
      <c r="A106" s="29" t="s">
        <v>1455</v>
      </c>
      <c r="B106" s="29">
        <v>374.0</v>
      </c>
      <c r="C106" s="37">
        <v>0.02318804637609275</v>
      </c>
    </row>
    <row r="107">
      <c r="A107" s="29" t="s">
        <v>32872</v>
      </c>
      <c r="B107" s="29">
        <v>298.0</v>
      </c>
      <c r="C107" s="37">
        <v>0.018476036952073904</v>
      </c>
    </row>
    <row r="108">
      <c r="A108" s="29" t="s">
        <v>32871</v>
      </c>
      <c r="B108" s="29">
        <v>252.0</v>
      </c>
      <c r="C108" s="37">
        <v>0.015624031248062496</v>
      </c>
    </row>
    <row r="109">
      <c r="A109" s="29" t="s">
        <v>32873</v>
      </c>
      <c r="B109" s="29">
        <v>230.0</v>
      </c>
      <c r="C109" s="37">
        <v>0.01426002852005704</v>
      </c>
    </row>
    <row r="110">
      <c r="A110" s="29" t="s">
        <v>32875</v>
      </c>
      <c r="B110" s="29">
        <v>195.0</v>
      </c>
      <c r="C110" s="37">
        <v>0.01209002418004836</v>
      </c>
    </row>
    <row r="111">
      <c r="A111" s="29" t="s">
        <v>32881</v>
      </c>
      <c r="B111" s="29">
        <v>192.0</v>
      </c>
      <c r="C111" s="37">
        <v>0.011904023808047616</v>
      </c>
    </row>
    <row r="112">
      <c r="A112" s="29" t="s">
        <v>32880</v>
      </c>
      <c r="B112" s="29">
        <v>185.0</v>
      </c>
      <c r="C112" s="37">
        <v>0.01147002294004588</v>
      </c>
    </row>
    <row r="113">
      <c r="A113" s="29" t="s">
        <v>32870</v>
      </c>
      <c r="B113" s="29">
        <v>158.0</v>
      </c>
      <c r="C113" s="37">
        <v>0.009796019592039185</v>
      </c>
    </row>
    <row r="114">
      <c r="A114" s="29" t="s">
        <v>32879</v>
      </c>
      <c r="B114" s="29">
        <v>114.0</v>
      </c>
      <c r="C114" s="37">
        <v>0.007068014136028272</v>
      </c>
    </row>
    <row r="115">
      <c r="A115" s="29" t="s">
        <v>32883</v>
      </c>
      <c r="B115" s="29">
        <v>90.0</v>
      </c>
      <c r="C115" s="37">
        <v>0.00558001116002232</v>
      </c>
    </row>
    <row r="117">
      <c r="A117" s="30" t="s">
        <v>32884</v>
      </c>
      <c r="B117" s="30" t="s">
        <v>32833</v>
      </c>
      <c r="C117" s="30" t="s">
        <v>32838</v>
      </c>
    </row>
    <row r="118">
      <c r="A118" s="30">
        <v>1.0</v>
      </c>
      <c r="B118" s="40">
        <f>sumproduct(len(Dictionary!A:A)=A118,Dictionary!B:B="root")</f>
        <v>4</v>
      </c>
      <c r="C118" s="47">
        <f>B118/(countif(Dictionary!B:B,"root")-1)</f>
        <v>0.001369394043</v>
      </c>
    </row>
    <row r="119">
      <c r="A119" s="30">
        <v>2.0</v>
      </c>
      <c r="B119" s="40">
        <f>sumproduct(len(Dictionary!A:A)=A119,Dictionary!B:B="root")</f>
        <v>33</v>
      </c>
      <c r="C119" s="47">
        <f>B119/(countif(Dictionary!B:B,"root")-1)</f>
        <v>0.01129750086</v>
      </c>
    </row>
    <row r="120">
      <c r="A120" s="30">
        <v>3.0</v>
      </c>
      <c r="B120" s="40">
        <f>sumproduct(len(Dictionary!A:A)=A120,Dictionary!B:B="root")</f>
        <v>164</v>
      </c>
      <c r="C120" s="47">
        <f>B120/(countif(Dictionary!B:B,"root")-1)</f>
        <v>0.05614515577</v>
      </c>
    </row>
    <row r="121">
      <c r="A121" s="30">
        <v>4.0</v>
      </c>
      <c r="B121" s="40">
        <f>sumproduct(len(Dictionary!A:A)=A121,Dictionary!B:B="root")</f>
        <v>545</v>
      </c>
      <c r="C121" s="47">
        <f>B121/(countif(Dictionary!B:B,"root")-1)</f>
        <v>0.1865799384</v>
      </c>
    </row>
    <row r="122">
      <c r="A122" s="30">
        <v>5.0</v>
      </c>
      <c r="B122" s="40">
        <f>sumproduct(len(Dictionary!A:A)=A122,Dictionary!B:B="root")</f>
        <v>785</v>
      </c>
      <c r="C122" s="47">
        <f>B122/(countif(Dictionary!B:B,"root")-1)</f>
        <v>0.268743581</v>
      </c>
    </row>
    <row r="123">
      <c r="A123" s="30">
        <v>6.0</v>
      </c>
      <c r="B123" s="40">
        <f>sumproduct(len(Dictionary!A:A)=A123,Dictionary!B:B="root")</f>
        <v>700</v>
      </c>
      <c r="C123" s="47">
        <f>B123/(countif(Dictionary!B:B,"root")-1)</f>
        <v>0.2396439575</v>
      </c>
    </row>
    <row r="124">
      <c r="A124" s="30">
        <v>7.0</v>
      </c>
      <c r="B124" s="40">
        <f>sumproduct(len(Dictionary!A:A)=A124,Dictionary!B:B="root")</f>
        <v>403</v>
      </c>
      <c r="C124" s="47">
        <f>B124/(countif(Dictionary!B:B,"root")-1)</f>
        <v>0.1379664498</v>
      </c>
    </row>
    <row r="125">
      <c r="A125" s="30">
        <v>8.0</v>
      </c>
      <c r="B125" s="40">
        <f>sumproduct(len(Dictionary!A:A)=A125,Dictionary!B:B="root")</f>
        <v>196</v>
      </c>
      <c r="C125" s="47">
        <f>B125/(countif(Dictionary!B:B,"root")-1)</f>
        <v>0.06710030811</v>
      </c>
    </row>
    <row r="126">
      <c r="A126" s="30">
        <v>9.0</v>
      </c>
      <c r="B126" s="40">
        <f>sumproduct(len(Dictionary!A:A)=A126,Dictionary!B:B="root")</f>
        <v>63</v>
      </c>
      <c r="C126" s="47">
        <f>B126/(countif(Dictionary!B:B,"root")-1)</f>
        <v>0.02156795618</v>
      </c>
    </row>
    <row r="127">
      <c r="A127" s="30">
        <v>10.0</v>
      </c>
      <c r="B127" s="40">
        <f>sumproduct(len(Dictionary!A:A)=A127,Dictionary!B:B="root")</f>
        <v>17</v>
      </c>
      <c r="C127" s="47">
        <f>B127/(countif(Dictionary!B:B,"root")-1)</f>
        <v>0.005819924683</v>
      </c>
    </row>
    <row r="128">
      <c r="A128" s="30">
        <v>11.0</v>
      </c>
      <c r="B128" s="40">
        <f>sumproduct(len(Dictionary!A:A)=A128,Dictionary!B:B="root")</f>
        <v>8</v>
      </c>
      <c r="C128" s="47">
        <f>B128/(countif(Dictionary!B:B,"root")-1)</f>
        <v>0.002738788086</v>
      </c>
    </row>
    <row r="129">
      <c r="A129" s="30">
        <v>12.0</v>
      </c>
      <c r="B129" s="40">
        <f>sumproduct(len(Dictionary!A:A)=A129,Dictionary!B:B="root")</f>
        <v>4</v>
      </c>
      <c r="C129" s="47">
        <f>B129/(countif(Dictionary!B:B,"root")-1)</f>
        <v>0.001369394043</v>
      </c>
    </row>
    <row r="131">
      <c r="A131" s="30" t="s">
        <v>32885</v>
      </c>
      <c r="B131" s="30" t="s">
        <v>32886</v>
      </c>
      <c r="C131" s="30" t="s">
        <v>32838</v>
      </c>
    </row>
    <row r="132">
      <c r="A132" s="30">
        <v>3500.0</v>
      </c>
      <c r="B132" s="29">
        <f>A132-COUNTA(Dictionary!A:A)-1</f>
        <v>-3118</v>
      </c>
      <c r="C132" s="32">
        <f>(COUNTA(Dictionary!A:A)-1)/A132</f>
        <v>1.890285714</v>
      </c>
    </row>
    <row r="133">
      <c r="A133" s="30">
        <v>4000.0</v>
      </c>
      <c r="B133" s="29">
        <f>A133-COUNTA(Dictionary!A:A)-1</f>
        <v>-2618</v>
      </c>
      <c r="C133" s="32">
        <f>(COUNTA(Dictionary!A:A)-1)/A133</f>
        <v>1.654</v>
      </c>
    </row>
    <row r="134">
      <c r="A134" s="30">
        <v>5000.0</v>
      </c>
      <c r="B134" s="29">
        <f>A134-COUNTA(Dictionary!A:A)-1</f>
        <v>-1618</v>
      </c>
      <c r="C134" s="32">
        <f>(COUNTA(Dictionary!A:A)-1)/A134</f>
        <v>1.3232</v>
      </c>
    </row>
    <row r="135">
      <c r="A135" s="30">
        <v>10000.0</v>
      </c>
      <c r="B135" s="29">
        <f>A135-COUNTA(Dictionary!A:A)-1</f>
        <v>3382</v>
      </c>
      <c r="C135" s="32">
        <f>(COUNTA(Dictionary!A:A)-1)/A135</f>
        <v>0.6616</v>
      </c>
    </row>
    <row r="137">
      <c r="A137" s="48" t="s">
        <v>59</v>
      </c>
      <c r="B137" s="48" t="s">
        <v>32833</v>
      </c>
      <c r="C137" s="30" t="s">
        <v>32887</v>
      </c>
      <c r="D137" s="35" t="s">
        <v>32888</v>
      </c>
    </row>
    <row r="138">
      <c r="A138" s="35" t="s">
        <v>1239</v>
      </c>
      <c r="B138" s="48">
        <f>countif(Dictionary!P:P, "*"&amp;A138&amp;"*")</f>
        <v>0</v>
      </c>
      <c r="C138" s="49" t="str">
        <f>COUNTIFS(Dictionary!P:P, "*"&amp;A138&amp;"*", Dictionary!Q:Q, "")&amp;" ("&amp;ROUNDUP(COUNTIFS(Dictionary!P:P, "*"&amp;A138&amp;"*", Dictionary!Q:Q, "")/B138*100)&amp;"%)"</f>
        <v>#DIV/0!</v>
      </c>
    </row>
    <row r="139">
      <c r="A139" s="35" t="s">
        <v>1706</v>
      </c>
      <c r="B139" s="48">
        <f>countif(Dictionary!P:P, "*"&amp;A139&amp;"*")</f>
        <v>25</v>
      </c>
      <c r="C139" s="49" t="str">
        <f>COUNTIFS(Dictionary!P:P, "*"&amp;A139&amp;"*", Dictionary!Q:Q, "")&amp;" ("&amp;ROUNDUP(COUNTIFS(Dictionary!P:P, "*"&amp;A139&amp;"*", Dictionary!Q:Q, "")/B139*100)&amp;"%)"</f>
        <v>0 (0%)</v>
      </c>
      <c r="D139" s="29"/>
    </row>
    <row r="140">
      <c r="A140" s="48" t="s">
        <v>649</v>
      </c>
      <c r="B140" s="48">
        <f>countif(Dictionary!P:P, "*"&amp;A140&amp;"*")</f>
        <v>97</v>
      </c>
      <c r="C140" s="49" t="str">
        <f>COUNTIFS(Dictionary!P:P, "*"&amp;A140&amp;"*", Dictionary!Q:Q, "")&amp;" ("&amp;ROUNDUP(COUNTIFS(Dictionary!P:P, "*"&amp;A140&amp;"*", Dictionary!Q:Q, "")/B140*100)&amp;"%)"</f>
        <v>0 (0%)</v>
      </c>
      <c r="D140" s="29"/>
    </row>
    <row r="141">
      <c r="A141" s="35" t="s">
        <v>1149</v>
      </c>
      <c r="B141" s="48">
        <f>countif(Dictionary!P:P, "*"&amp;A141&amp;"*")</f>
        <v>8</v>
      </c>
      <c r="C141" s="49" t="str">
        <f>COUNTIFS(Dictionary!P:P, "*"&amp;A141&amp;"*", Dictionary!Q:Q, "")&amp;" ("&amp;ROUNDUP(COUNTIFS(Dictionary!P:P, "*"&amp;A141&amp;"*", Dictionary!Q:Q, "")/B141*100)&amp;"%)"</f>
        <v>0 (0%)</v>
      </c>
      <c r="D141" s="29"/>
    </row>
    <row r="142">
      <c r="A142" s="35" t="s">
        <v>5746</v>
      </c>
      <c r="B142" s="48">
        <f>countif(Dictionary!P:P, "*"&amp;A142&amp;"*")</f>
        <v>6</v>
      </c>
      <c r="C142" s="49" t="str">
        <f>COUNTIFS(Dictionary!P:P, "*"&amp;A142&amp;"*", Dictionary!Q:Q, "")&amp;" ("&amp;ROUNDUP(COUNTIFS(Dictionary!P:P, "*"&amp;A142&amp;"*", Dictionary!Q:Q, "")/B142*100)&amp;"%)"</f>
        <v>0 (0%)</v>
      </c>
      <c r="D142" s="29"/>
    </row>
    <row r="143">
      <c r="A143" s="48" t="s">
        <v>615</v>
      </c>
      <c r="B143" s="48">
        <f>countif(Dictionary!P:P, "*"&amp;A143&amp;"*")</f>
        <v>198</v>
      </c>
      <c r="C143" s="49" t="str">
        <f>COUNTIFS(Dictionary!P:P, "*"&amp;A143&amp;"*", Dictionary!Q:Q, "")&amp;" ("&amp;ROUNDUP(COUNTIFS(Dictionary!P:P, "*"&amp;A143&amp;"*", Dictionary!Q:Q, "")/B143*100)&amp;"%)"</f>
        <v>0 (0%)</v>
      </c>
      <c r="D143" s="29"/>
    </row>
    <row r="144">
      <c r="A144" s="35" t="s">
        <v>2314</v>
      </c>
      <c r="B144" s="48">
        <f>countif(Dictionary!P:P, "*"&amp;A144&amp;"*")</f>
        <v>49</v>
      </c>
      <c r="C144" s="49" t="str">
        <f>COUNTIFS(Dictionary!P:P, "*"&amp;A144&amp;"*", Dictionary!Q:Q, "")&amp;" ("&amp;ROUNDUP(COUNTIFS(Dictionary!P:P, "*"&amp;A144&amp;"*", Dictionary!Q:Q, "")/B144*100)&amp;"%)"</f>
        <v>0 (0%)</v>
      </c>
      <c r="D144" s="29"/>
    </row>
    <row r="145">
      <c r="A145" s="35" t="s">
        <v>1153</v>
      </c>
      <c r="B145" s="48">
        <f>countif(Dictionary!P:P, "*"&amp;A145&amp;"*")</f>
        <v>37</v>
      </c>
      <c r="C145" s="49" t="str">
        <f>COUNTIFS(Dictionary!P:P, "*"&amp;A145&amp;"*", Dictionary!Q:Q, "")&amp;" ("&amp;ROUNDUP(COUNTIFS(Dictionary!P:P, "*"&amp;A145&amp;"*", Dictionary!Q:Q, "")/B145*100)&amp;"%)"</f>
        <v>0 (0%)</v>
      </c>
      <c r="D145" s="29"/>
    </row>
    <row r="146">
      <c r="A146" s="35" t="s">
        <v>3160</v>
      </c>
      <c r="B146" s="48">
        <f>countif(Dictionary!P:P, "*"&amp;A146&amp;"*")</f>
        <v>21</v>
      </c>
      <c r="C146" s="49" t="str">
        <f>COUNTIFS(Dictionary!P:P, "*"&amp;A146&amp;"*", Dictionary!Q:Q, "")&amp;" ("&amp;ROUNDUP(COUNTIFS(Dictionary!P:P, "*"&amp;A146&amp;"*", Dictionary!Q:Q, "")/B146*100)&amp;"%)"</f>
        <v>0 (0%)</v>
      </c>
      <c r="D146" s="29"/>
    </row>
    <row r="147">
      <c r="A147" s="35" t="s">
        <v>446</v>
      </c>
      <c r="B147" s="48">
        <f>countif(Dictionary!P:P, "*"&amp;A147&amp;"*")</f>
        <v>11</v>
      </c>
      <c r="C147" s="49" t="str">
        <f>COUNTIFS(Dictionary!P:P, "*"&amp;A147&amp;"*", Dictionary!Q:Q, "")&amp;" ("&amp;ROUNDUP(COUNTIFS(Dictionary!P:P, "*"&amp;A147&amp;"*", Dictionary!Q:Q, "")/B147*100)&amp;"%)"</f>
        <v>0 (0%)</v>
      </c>
      <c r="D147" s="29"/>
    </row>
    <row r="148">
      <c r="A148" s="35" t="s">
        <v>3181</v>
      </c>
      <c r="B148" s="48">
        <f>countif(Dictionary!P:P, "*"&amp;A148&amp;"*")</f>
        <v>12</v>
      </c>
      <c r="C148" s="49" t="str">
        <f>COUNTIFS(Dictionary!P:P, "*"&amp;A148&amp;"*", Dictionary!Q:Q, "")&amp;" ("&amp;ROUNDUP(COUNTIFS(Dictionary!P:P, "*"&amp;A148&amp;"*", Dictionary!Q:Q, "")/B148*100)&amp;"%)"</f>
        <v>0 (0%)</v>
      </c>
      <c r="D148" s="29"/>
    </row>
    <row r="149">
      <c r="A149" s="35" t="s">
        <v>10102</v>
      </c>
      <c r="B149" s="48">
        <f>countif(Dictionary!P:P, "*"&amp;A149&amp;"*")</f>
        <v>43</v>
      </c>
      <c r="C149" s="49" t="str">
        <f>COUNTIFS(Dictionary!P:P, "*"&amp;A149&amp;"*", Dictionary!Q:Q, "")&amp;" ("&amp;ROUNDUP(COUNTIFS(Dictionary!P:P, "*"&amp;A149&amp;"*", Dictionary!Q:Q, "")/B149*100)&amp;"%)"</f>
        <v>0 (0%)</v>
      </c>
      <c r="D149" s="29"/>
    </row>
    <row r="150">
      <c r="A150" s="35" t="s">
        <v>1113</v>
      </c>
      <c r="B150" s="48">
        <f>countif(Dictionary!P:P, "*"&amp;A150&amp;"*")</f>
        <v>37</v>
      </c>
      <c r="C150" s="49" t="str">
        <f>COUNTIFS(Dictionary!P:P, "*"&amp;A150&amp;"*", Dictionary!Q:Q, "")&amp;" ("&amp;ROUNDUP(COUNTIFS(Dictionary!P:P, "*"&amp;A150&amp;"*", Dictionary!Q:Q, "")/B150*100)&amp;"%)"</f>
        <v>0 (0%)</v>
      </c>
      <c r="D150" s="29"/>
    </row>
    <row r="151">
      <c r="A151" s="35" t="s">
        <v>8714</v>
      </c>
      <c r="B151" s="48">
        <f>countif(Dictionary!P:P, "*"&amp;A151&amp;"*")</f>
        <v>16</v>
      </c>
      <c r="C151" s="49" t="str">
        <f>COUNTIFS(Dictionary!P:P, "*"&amp;A151&amp;"*", Dictionary!Q:Q, "")&amp;" ("&amp;ROUNDUP(COUNTIFS(Dictionary!P:P, "*"&amp;A151&amp;"*", Dictionary!Q:Q, "")/B151*100)&amp;"%)"</f>
        <v>0 (0%)</v>
      </c>
      <c r="D151" s="29"/>
    </row>
    <row r="152">
      <c r="A152" s="35" t="s">
        <v>750</v>
      </c>
      <c r="B152" s="48">
        <f>countif(Dictionary!P:P, "*"&amp;A152&amp;"*")</f>
        <v>223</v>
      </c>
      <c r="C152" s="49" t="str">
        <f>COUNTIFS(Dictionary!P:P, "*"&amp;A152&amp;"*", Dictionary!Q:Q, "")&amp;" ("&amp;ROUNDUP(COUNTIFS(Dictionary!P:P, "*"&amp;A152&amp;"*", Dictionary!Q:Q, "")/B152*100)&amp;"%)"</f>
        <v>0 (0%)</v>
      </c>
      <c r="D152" s="29"/>
    </row>
    <row r="153">
      <c r="A153" s="35" t="s">
        <v>568</v>
      </c>
      <c r="B153" s="48">
        <f>countif(Dictionary!P:P, "*"&amp;A153&amp;"*")</f>
        <v>33</v>
      </c>
      <c r="C153" s="49" t="str">
        <f>COUNTIFS(Dictionary!P:P, "*"&amp;A153&amp;"*", Dictionary!Q:Q, "")&amp;" ("&amp;ROUNDUP(COUNTIFS(Dictionary!P:P, "*"&amp;A153&amp;"*", Dictionary!Q:Q, "")/B153*100)&amp;"%)"</f>
        <v>0 (0%)</v>
      </c>
      <c r="D153" s="29"/>
    </row>
    <row r="154">
      <c r="A154" s="35" t="s">
        <v>422</v>
      </c>
      <c r="B154" s="48">
        <f>countif(Dictionary!P:P, "*"&amp;A154&amp;"*")</f>
        <v>32</v>
      </c>
      <c r="C154" s="49" t="str">
        <f>COUNTIFS(Dictionary!P:P, "*"&amp;A154&amp;"*", Dictionary!Q:Q, "")&amp;" ("&amp;ROUNDUP(COUNTIFS(Dictionary!P:P, "*"&amp;A154&amp;"*", Dictionary!Q:Q, "")/B154*100)&amp;"%)"</f>
        <v>0 (0%)</v>
      </c>
      <c r="D154" s="29"/>
    </row>
    <row r="155">
      <c r="A155" s="35" t="s">
        <v>574</v>
      </c>
      <c r="B155" s="48">
        <f>countif(Dictionary!P:P, "*"&amp;A155&amp;"*")</f>
        <v>121</v>
      </c>
      <c r="C155" s="49" t="str">
        <f>COUNTIFS(Dictionary!P:P, "*"&amp;A155&amp;"*", Dictionary!Q:Q, "")&amp;" ("&amp;ROUNDUP(COUNTIFS(Dictionary!P:P, "*"&amp;A155&amp;"*", Dictionary!Q:Q, "")/B155*100)&amp;"%)"</f>
        <v>0 (0%)</v>
      </c>
      <c r="D155" s="29"/>
    </row>
    <row r="156">
      <c r="A156" s="35" t="s">
        <v>2814</v>
      </c>
      <c r="B156" s="48">
        <f>countif(Dictionary!P:P, "*"&amp;A156&amp;"*")</f>
        <v>6</v>
      </c>
      <c r="C156" s="49" t="str">
        <f>COUNTIFS(Dictionary!P:P, "*"&amp;A156&amp;"*", Dictionary!Q:Q, "")&amp;" ("&amp;ROUNDUP(COUNTIFS(Dictionary!P:P, "*"&amp;A156&amp;"*", Dictionary!Q:Q, "")/B156*100)&amp;"%)"</f>
        <v>0 (0%)</v>
      </c>
      <c r="D156" s="29"/>
    </row>
    <row r="157">
      <c r="A157" s="35" t="s">
        <v>1101</v>
      </c>
      <c r="B157" s="48">
        <f>countif(Dictionary!P:P, "*"&amp;A157&amp;"*")</f>
        <v>118</v>
      </c>
      <c r="C157" s="49" t="str">
        <f>COUNTIFS(Dictionary!P:P, "*"&amp;A157&amp;"*", Dictionary!Q:Q, "")&amp;" ("&amp;ROUNDUP(COUNTIFS(Dictionary!P:P, "*"&amp;A157&amp;"*", Dictionary!Q:Q, "")/B157*100)&amp;"%)"</f>
        <v>0 (0%)</v>
      </c>
      <c r="D157" s="29"/>
    </row>
    <row r="158">
      <c r="A158" s="35" t="s">
        <v>1878</v>
      </c>
      <c r="B158" s="48">
        <f>countif(Dictionary!P:P, "*"&amp;A158&amp;"*")</f>
        <v>16</v>
      </c>
      <c r="C158" s="49" t="str">
        <f>COUNTIFS(Dictionary!P:P, "*"&amp;A158&amp;"*", Dictionary!Q:Q, "")&amp;" ("&amp;ROUNDUP(COUNTIFS(Dictionary!P:P, "*"&amp;A158&amp;"*", Dictionary!Q:Q, "")/B158*100)&amp;"%)"</f>
        <v>0 (0%)</v>
      </c>
      <c r="D158" s="29"/>
    </row>
    <row r="159">
      <c r="A159" s="35" t="s">
        <v>4542</v>
      </c>
      <c r="B159" s="48">
        <f>countif(Dictionary!P:P, "*"&amp;A159&amp;"*")</f>
        <v>9</v>
      </c>
      <c r="C159" s="49" t="str">
        <f>COUNTIFS(Dictionary!P:P, "*"&amp;A159&amp;"*", Dictionary!Q:Q, "")&amp;" ("&amp;ROUNDUP(COUNTIFS(Dictionary!P:P, "*"&amp;A159&amp;"*", Dictionary!Q:Q, "")/B159*100)&amp;"%)"</f>
        <v>0 (0%)</v>
      </c>
      <c r="D159" s="29"/>
    </row>
    <row r="160">
      <c r="A160" s="35" t="s">
        <v>1558</v>
      </c>
      <c r="B160" s="48">
        <f>countif(Dictionary!P:P, "*"&amp;A160&amp;"*")</f>
        <v>10</v>
      </c>
      <c r="C160" s="49" t="str">
        <f>COUNTIFS(Dictionary!P:P, "*"&amp;A160&amp;"*", Dictionary!Q:Q, "")&amp;" ("&amp;ROUNDUP(COUNTIFS(Dictionary!P:P, "*"&amp;A160&amp;"*", Dictionary!Q:Q, "")/B160*100)&amp;"%)"</f>
        <v>0 (0%)</v>
      </c>
      <c r="D160" s="29"/>
    </row>
    <row r="161">
      <c r="A161" s="35" t="s">
        <v>3710</v>
      </c>
      <c r="B161" s="48">
        <f>countif(Dictionary!P:P, "*"&amp;A161&amp;"*")</f>
        <v>42</v>
      </c>
      <c r="C161" s="49" t="str">
        <f>COUNTIFS(Dictionary!P:P, "*"&amp;A161&amp;"*", Dictionary!Q:Q, "")&amp;" ("&amp;ROUNDUP(COUNTIFS(Dictionary!P:P, "*"&amp;A161&amp;"*", Dictionary!Q:Q, "")/B161*100)&amp;"%)"</f>
        <v>0 (0%)</v>
      </c>
      <c r="D161" s="29"/>
    </row>
    <row r="162">
      <c r="A162" s="35" t="s">
        <v>803</v>
      </c>
      <c r="B162" s="48">
        <f>countif(Dictionary!P:P, "*"&amp;A162&amp;"*")</f>
        <v>98</v>
      </c>
      <c r="C162" s="49" t="str">
        <f>COUNTIFS(Dictionary!P:P, "*"&amp;A162&amp;"*", Dictionary!Q:Q, "")&amp;" ("&amp;ROUNDUP(COUNTIFS(Dictionary!P:P, "*"&amp;A162&amp;"*", Dictionary!Q:Q, "")/B162*100)&amp;"%)"</f>
        <v>0 (0%)</v>
      </c>
      <c r="D162" s="29"/>
    </row>
    <row r="163">
      <c r="A163" s="35" t="s">
        <v>1871</v>
      </c>
      <c r="B163" s="48">
        <f>countif(Dictionary!P:P, "*"&amp;A163&amp;"*")</f>
        <v>6</v>
      </c>
      <c r="C163" s="49" t="str">
        <f>COUNTIFS(Dictionary!P:P, "*"&amp;A163&amp;"*", Dictionary!Q:Q, "")&amp;" ("&amp;ROUNDUP(COUNTIFS(Dictionary!P:P, "*"&amp;A163&amp;"*", Dictionary!Q:Q, "")/B163*100)&amp;"%)"</f>
        <v>0 (0%)</v>
      </c>
      <c r="D163" s="29"/>
    </row>
    <row r="164">
      <c r="A164" s="30" t="s">
        <v>4159</v>
      </c>
      <c r="B164" s="29">
        <f>countif(Dictionary!P:P, "*"&amp;A164&amp;"*")</f>
        <v>8</v>
      </c>
      <c r="C164" s="49" t="str">
        <f>COUNTIFS(Dictionary!P:P, "*"&amp;A164&amp;"*", Dictionary!Q:Q, "")&amp;" ("&amp;ROUNDUP(COUNTIFS(Dictionary!P:P, "*"&amp;A164&amp;"*", Dictionary!Q:Q, "")/B164*100)&amp;"%)"</f>
        <v>0 (0%)</v>
      </c>
      <c r="D164" s="29"/>
    </row>
    <row r="165">
      <c r="A165" s="30" t="s">
        <v>981</v>
      </c>
      <c r="B165" s="48">
        <f>countif(Dictionary!P:P, "*"&amp;A165&amp;"*")</f>
        <v>39</v>
      </c>
      <c r="C165" s="49" t="str">
        <f>COUNTIFS(Dictionary!P:P, "*"&amp;A165&amp;"*", Dictionary!Q:Q, "")&amp;" ("&amp;ROUNDUP(COUNTIFS(Dictionary!P:P, "*"&amp;A165&amp;"*", Dictionary!Q:Q, "")/B165*100)&amp;"%)"</f>
        <v>0 (0%)</v>
      </c>
      <c r="D165" s="29"/>
    </row>
    <row r="166">
      <c r="A166" s="30" t="s">
        <v>1660</v>
      </c>
      <c r="B166" s="48">
        <f>countif(Dictionary!P:P, "*"&amp;A166&amp;"*")</f>
        <v>11</v>
      </c>
      <c r="C166" s="49" t="str">
        <f>COUNTIFS(Dictionary!P:P, "*"&amp;A166&amp;"*", Dictionary!Q:Q, "")&amp;" ("&amp;ROUNDUP(COUNTIFS(Dictionary!P:P, "*"&amp;A166&amp;"*", Dictionary!Q:Q, "")/B166*100)&amp;"%)"</f>
        <v>0 (0%)</v>
      </c>
      <c r="D166" s="29"/>
    </row>
    <row r="167">
      <c r="A167" s="30" t="s">
        <v>2362</v>
      </c>
      <c r="B167" s="48">
        <f>countif(Dictionary!P:P, "*"&amp;A167&amp;"*")</f>
        <v>225</v>
      </c>
      <c r="C167" s="49" t="str">
        <f>COUNTIFS(Dictionary!P:P, "*"&amp;A167&amp;"*", Dictionary!Q:Q, "")&amp;" ("&amp;ROUNDUP(COUNTIFS(Dictionary!P:P, "*"&amp;A167&amp;"*", Dictionary!Q:Q, "")/B167*100)&amp;"%)"</f>
        <v>0 (0%)</v>
      </c>
      <c r="D167" s="29"/>
    </row>
    <row r="168">
      <c r="A168" s="30" t="s">
        <v>1780</v>
      </c>
      <c r="B168" s="48">
        <f>countif(Dictionary!P:P, "*"&amp;A168&amp;"*")</f>
        <v>156</v>
      </c>
      <c r="C168" s="49" t="str">
        <f>COUNTIFS(Dictionary!P:P, "*"&amp;A168&amp;"*", Dictionary!Q:Q, "")&amp;" ("&amp;ROUNDUP(COUNTIFS(Dictionary!P:P, "*"&amp;A168&amp;"*", Dictionary!Q:Q, "")/B168*100)&amp;"%)"</f>
        <v>0 (0%)</v>
      </c>
      <c r="D168" s="29"/>
    </row>
    <row r="169">
      <c r="A169" s="30" t="s">
        <v>5343</v>
      </c>
      <c r="B169" s="48">
        <f>countif(Dictionary!P:P, "*"&amp;A169&amp;"*")</f>
        <v>6</v>
      </c>
      <c r="C169" s="49" t="str">
        <f>COUNTIFS(Dictionary!P:P, "*"&amp;A169&amp;"*", Dictionary!Q:Q, "")&amp;" ("&amp;ROUNDUP(COUNTIFS(Dictionary!P:P, "*"&amp;A169&amp;"*", Dictionary!Q:Q, "")/B169*100)&amp;"%)"</f>
        <v>0 (0%)</v>
      </c>
      <c r="D169" s="29"/>
    </row>
    <row r="171">
      <c r="A171" s="30">
        <f>sum(B138:B169)</f>
        <v>1719</v>
      </c>
      <c r="B171" s="30" t="s">
        <v>32889</v>
      </c>
    </row>
    <row r="173">
      <c r="A173" s="30" t="s">
        <v>32833</v>
      </c>
      <c r="B173" s="30" t="s">
        <v>32890</v>
      </c>
    </row>
    <row r="174">
      <c r="A174" s="30" t="s">
        <v>17287</v>
      </c>
      <c r="B174" s="30">
        <f t="shared" ref="B174:B176" si="2">COUNTIF(#REF!, A174)</f>
        <v>0</v>
      </c>
    </row>
    <row r="175">
      <c r="A175" s="30" t="s">
        <v>25004</v>
      </c>
      <c r="B175" s="30">
        <f t="shared" si="2"/>
        <v>0</v>
      </c>
    </row>
    <row r="176">
      <c r="A176" s="30" t="s">
        <v>11108</v>
      </c>
      <c r="B176" s="30">
        <f t="shared" si="2"/>
        <v>0</v>
      </c>
    </row>
    <row r="177">
      <c r="A177" s="30" t="s">
        <v>32891</v>
      </c>
      <c r="B177" s="30">
        <f>A2-B174-B175-B176</f>
        <v>6616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