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983CE95_5B80_4709_89DA_2295F8167F87_.wvu.FilterData">Dictionary!$A$1:$AF$6475</definedName>
    <definedName hidden="1" localSheetId="0" name="Z_8F152D73_74A1_4294_9ED8_005B033B3916_.wvu.FilterData">Dictionary!$A$1:$AF$6425</definedName>
    <definedName hidden="1" localSheetId="0" name="Z_DA6789F1_7367_4D00_985E_5A3C43BDFC91_.wvu.FilterData">Dictionary!$A$1:$U$6425</definedName>
    <definedName hidden="1" localSheetId="0" name="Z_35DCF336_89B0_4388_94C9_45C386AF795B_.wvu.FilterData">Dictionary!$A$1:$U$5127</definedName>
    <definedName hidden="1" localSheetId="0" name="Z_3A6C13F9_C8D9_42CB_92F9_8D15E25601EC_.wvu.FilterData">Dictionary!$A$1:$U$6475</definedName>
    <definedName hidden="1" localSheetId="0" name="Z_A8F77BC9_2819_434E_82BC_248CDAC3BF8B_.wvu.FilterData">Dictionary!$A$1:$U$5415</definedName>
  </definedNames>
  <calcPr/>
  <customWorkbookViews>
    <customWorkbookView activeSheetId="0" maximized="1" windowHeight="0" windowWidth="0" guid="{35DCF336-89B0-4388-94C9-45C386AF795B}" name="Genolexi"/>
    <customWorkbookView activeSheetId="0" maximized="1" windowHeight="0" windowWidth="0" guid="{DA6789F1-7367-4D00-985E-5A3C43BDFC91}" name="Entries with blank etymology"/>
    <customWorkbookView activeSheetId="0" maximized="1" windowHeight="0" windowWidth="0" guid="{5983CE95-5B80-4709-89DA-2295F8167F87}" name="root verbs"/>
    <customWorkbookView activeSheetId="0" maximized="1" windowHeight="0" windowWidth="0" guid="{8F152D73-74A1-4294-9ED8-005B033B3916}" name="Entries with TransNote"/>
    <customWorkbookView activeSheetId="0" maximized="1" windowHeight="0" windowWidth="0" guid="{3A6C13F9-C8D9-42CB-92F9-8D15E25601EC}" name="Entries with blank WordClass"/>
    <customWorkbookView activeSheetId="0" maximized="1" windowHeight="0" windowWidth="0" guid="{A8F77BC9-2819-434E-82BC-248CDAC3BF8B}" name="Fikso"/>
  </customWorkbookViews>
</workbook>
</file>

<file path=xl/sharedStrings.xml><?xml version="1.0" encoding="utf-8"?>
<sst xmlns="http://schemas.openxmlformats.org/spreadsheetml/2006/main" count="63888" uniqueCount="41953">
  <si>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</si>
  <si>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</si>
  <si>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</si>
  <si>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</si>
  <si>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</si>
  <si>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</si>
  <si>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</si>
  <si>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</si>
  <si>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</si>
  <si>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</si>
  <si>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</si>
  <si>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</si>
  <si>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</si>
  <si>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</si>
  <si>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</si>
  <si>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</si>
  <si>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</si>
  <si>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</si>
  <si>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</si>
  <si>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</si>
  <si>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</si>
  <si>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</si>
  <si>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</si>
  <si>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</si>
  <si>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</si>
  <si>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</si>
  <si>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</si>
  <si>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</si>
  <si>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</si>
  <si>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</si>
  <si>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</si>
  <si>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</si>
  <si>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</si>
  <si>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</si>
  <si>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</si>
  <si>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</si>
  <si>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</si>
  <si>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</si>
  <si>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</si>
  <si>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</si>
  <si>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</si>
  <si>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</si>
  <si>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</si>
  <si>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</si>
  <si>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</si>
  <si>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</si>
  <si>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</si>
  <si>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</si>
  <si>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</si>
  <si>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</si>
  <si>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</si>
  <si>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</si>
  <si>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</si>
  <si>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</si>
  <si>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</si>
  <si>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</si>
  <si>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</si>
  <si>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</si>
  <si>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</si>
  <si>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</si>
  <si>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</si>
  <si>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</si>
  <si>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</si>
  <si>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</si>
  <si>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</si>
  <si>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</si>
  <si>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</si>
  <si>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</si>
  <si>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</si>
  <si>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</si>
  <si>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</si>
  <si>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</si>
  <si>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</si>
  <si>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</si>
  <si>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</si>
  <si>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</si>
  <si>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</si>
  <si>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</si>
  <si>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</si>
  <si>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</si>
  <si>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</si>
  <si>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</si>
  <si>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</si>
  <si>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</si>
  <si>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</si>
  <si>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</si>
  <si>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</si>
  <si>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</si>
  <si>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</si>
  <si>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</si>
  <si>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</si>
  <si>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</si>
  <si>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</si>
  <si>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</si>
  <si>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</si>
  <si>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</si>
  <si>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</si>
  <si>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</si>
  <si>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</si>
  <si>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</si>
  <si>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</si>
  <si>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</si>
  <si>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</si>
  <si>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</si>
  <si>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</si>
  <si>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</si>
  <si>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</si>
  <si>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</si>
  <si>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</si>
  <si>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</si>
  <si>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</si>
  <si>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</si>
  <si>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</si>
  <si>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</si>
  <si>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</si>
  <si>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</si>
  <si>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</si>
  <si>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</si>
  <si>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</si>
  <si>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</si>
  <si>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</si>
  <si>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</si>
  <si>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</si>
  <si>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</si>
  <si>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</si>
  <si>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</si>
  <si>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</si>
  <si>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</si>
  <si>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</si>
  <si>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</si>
  <si>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</si>
  <si>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</si>
  <si>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</si>
  <si>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</si>
  <si>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</si>
  <si>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</si>
  <si>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</si>
  <si>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</si>
  <si>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</si>
  <si>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</si>
  <si>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</si>
  <si>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</si>
  <si>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</si>
  <si>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</si>
  <si>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</si>
  <si>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</si>
  <si>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</si>
  <si>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</si>
  <si>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</si>
  <si>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</si>
  <si>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</si>
  <si>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</si>
  <si>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</si>
  <si>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</si>
  <si>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</si>
  <si>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</si>
  <si>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</si>
  <si>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</si>
  <si>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</si>
  <si>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</si>
  <si>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</si>
  <si>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</si>
  <si>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</si>
  <si>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</si>
  <si>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</si>
  <si>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</si>
  <si>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</si>
  <si>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</si>
  <si>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</si>
  <si>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</si>
  <si>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</si>
  <si>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</si>
  <si>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</si>
  <si>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</si>
  <si>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</si>
  <si>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</si>
  <si>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</si>
  <si>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</si>
  <si>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</si>
  <si>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</si>
  <si>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</si>
  <si>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</si>
  <si>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</si>
  <si>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</si>
  <si>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</si>
  <si>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</si>
  <si>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</si>
  <si>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</si>
  <si>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</si>
  <si>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</si>
  <si>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</si>
  <si>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</si>
  <si>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</si>
  <si>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</si>
  <si>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</si>
  <si>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</si>
  <si>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</si>
  <si>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</si>
  <si>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</si>
  <si>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</si>
  <si>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</si>
  <si>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</si>
  <si>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</si>
  <si>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</si>
  <si>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</si>
  <si>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</si>
  <si>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</si>
  <si>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</si>
  <si>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</si>
  <si>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</si>
  <si>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</si>
  <si>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</si>
  <si>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</si>
  <si>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</si>
  <si>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</si>
  <si>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</si>
  <si>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</si>
  <si>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</si>
  <si>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</si>
  <si>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</si>
  <si>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</si>
  <si>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</si>
  <si>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</si>
  <si>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</si>
  <si>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</si>
  <si>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</si>
  <si>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</si>
  <si>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</si>
  <si>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</si>
  <si>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</si>
  <si>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</si>
  <si>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</si>
  <si>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</si>
  <si>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</si>
  <si>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</si>
  <si>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</si>
  <si>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</si>
  <si>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</si>
  <si>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</si>
  <si>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</si>
  <si>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</si>
  <si>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</si>
  <si>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</si>
  <si>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</si>
  <si>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</si>
  <si>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</si>
  <si>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</si>
  <si>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</si>
  <si>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</si>
  <si>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</si>
  <si>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</si>
  <si>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</si>
  <si>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</si>
  <si>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</si>
  <si>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</si>
  <si>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</si>
  <si>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</si>
  <si>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</si>
  <si>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</si>
  <si>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</si>
  <si>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</si>
  <si>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</si>
  <si>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</si>
  <si>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</si>
  <si>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</si>
  <si>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</si>
  <si>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</si>
  <si>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</si>
  <si>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</si>
  <si>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</si>
  <si>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</si>
  <si>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</si>
  <si>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</si>
  <si>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</si>
  <si>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</si>
  <si>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</si>
  <si>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</si>
  <si>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</si>
  <si>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</si>
  <si>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</si>
  <si>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</si>
  <si>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</si>
  <si>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</si>
  <si>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</si>
  <si>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</si>
  <si>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</si>
  <si>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</si>
  <si>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</si>
  <si>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</si>
  <si>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</si>
  <si>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</si>
  <si>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</si>
  <si>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</si>
  <si>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</si>
  <si>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</si>
  <si>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</si>
  <si>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</si>
  <si>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</si>
  <si>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</si>
  <si>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</si>
  <si>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</si>
  <si>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</si>
  <si>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</si>
  <si>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</si>
  <si>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</si>
  <si>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</si>
  <si>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</si>
  <si>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</si>
  <si>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</si>
  <si>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</si>
  <si>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</si>
  <si>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</si>
  <si>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</si>
  <si>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</si>
  <si>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</si>
  <si>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</si>
  <si>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</si>
  <si>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</si>
  <si>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</si>
  <si>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</si>
  <si>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</si>
  <si>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</si>
  <si>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</si>
  <si>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</si>
  <si>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</si>
  <si>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</si>
  <si>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</si>
  <si>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</si>
  <si>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</si>
  <si>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</si>
  <si>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</si>
  <si>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</si>
  <si>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</si>
  <si>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</si>
  <si>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</si>
  <si>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</si>
  <si>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</si>
  <si>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</si>
  <si>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</si>
  <si>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</si>
  <si>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</si>
  <si>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</si>
  <si>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</si>
  <si>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</si>
  <si>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</si>
  <si>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</si>
  <si>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</si>
  <si>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</si>
  <si>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</si>
  <si>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</si>
  <si>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</si>
  <si>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</si>
  <si>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</si>
  <si>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</si>
  <si>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</si>
  <si>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</si>
  <si>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</si>
  <si>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</si>
  <si>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</si>
  <si>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</si>
  <si>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</si>
  <si>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</si>
  <si>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</si>
  <si>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</si>
  <si>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</si>
  <si>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</si>
  <si>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</si>
  <si>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</si>
  <si>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</si>
  <si>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</si>
  <si>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</si>
  <si>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</si>
  <si>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</si>
  <si>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</si>
  <si>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</si>
  <si>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</si>
  <si>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</si>
  <si>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</si>
  <si>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</si>
  <si>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</si>
  <si>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</si>
  <si>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</si>
  <si>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</si>
  <si>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</si>
  <si>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</si>
  <si>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</si>
  <si>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</si>
  <si>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</si>
  <si>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</si>
  <si>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</si>
  <si>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</si>
  <si>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</si>
  <si>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</si>
  <si>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</si>
  <si>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</si>
  <si>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</si>
  <si>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</si>
  <si>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</si>
  <si>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</si>
  <si>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</si>
  <si>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</si>
  <si>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</si>
  <si>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</si>
  <si>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</si>
  <si>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</si>
  <si>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</si>
  <si>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</si>
  <si>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</si>
  <si>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</si>
  <si>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</si>
  <si>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</si>
  <si>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</si>
  <si>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</si>
  <si>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</si>
  <si>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</si>
  <si>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</si>
  <si>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</si>
  <si>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</si>
  <si>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</si>
  <si>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</si>
  <si>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</si>
  <si>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</si>
  <si>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</si>
  <si>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</si>
  <si>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</si>
  <si>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</si>
  <si>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</si>
  <si>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</si>
  <si>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</si>
  <si>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</si>
  <si>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</si>
  <si>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</si>
  <si>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</si>
  <si>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</si>
  <si>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</si>
  <si>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</si>
  <si>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</si>
  <si>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</si>
  <si>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</si>
  <si>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</si>
  <si>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</si>
  <si>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</si>
  <si>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</si>
  <si>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</si>
  <si>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</si>
  <si>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</si>
  <si>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</si>
  <si>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</si>
  <si>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</si>
  <si>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</si>
  <si>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</si>
  <si>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</si>
  <si>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</si>
  <si>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</si>
  <si>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</si>
  <si>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</si>
  <si>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</si>
  <si>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</si>
  <si>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</si>
  <si>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</si>
  <si>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</si>
  <si>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</si>
  <si>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</si>
  <si>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</si>
  <si>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</si>
  <si>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</si>
  <si>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</si>
  <si>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</si>
  <si>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</si>
  <si>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</si>
  <si>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</si>
  <si>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</si>
  <si>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</si>
  <si>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</si>
  <si>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</si>
  <si>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</si>
  <si>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</si>
  <si>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</si>
  <si>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</si>
  <si>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</si>
  <si>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</si>
  <si>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</si>
  <si>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</si>
  <si>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</si>
  <si>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</si>
  <si>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</si>
  <si>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</si>
  <si>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</si>
  <si>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</si>
  <si>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</si>
  <si>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</si>
  <si>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</si>
  <si>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</si>
  <si>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</si>
  <si>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</si>
  <si>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</si>
  <si>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</si>
  <si>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</si>
  <si>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</si>
  <si>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</si>
  <si>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</si>
  <si>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</si>
  <si>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</si>
  <si>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</si>
  <si>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</si>
  <si>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</si>
  <si>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</si>
  <si>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</si>
  <si>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</si>
  <si>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</si>
  <si>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</si>
  <si>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</si>
  <si>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</si>
  <si>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</si>
  <si>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</si>
  <si>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</si>
  <si>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</si>
  <si>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</si>
  <si>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</si>
  <si>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</si>
  <si>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</si>
  <si>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</si>
  <si>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</si>
  <si>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</si>
  <si>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</si>
  <si>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</si>
  <si>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</si>
  <si>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</si>
  <si>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</si>
  <si>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</si>
  <si>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</si>
  <si>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</si>
  <si>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</si>
  <si>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</si>
  <si>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</si>
  <si>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</si>
  <si>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</si>
  <si>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</si>
  <si>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</si>
  <si>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</si>
  <si>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</si>
  <si>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</si>
  <si>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</si>
  <si>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</si>
  <si>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</si>
  <si>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</si>
  <si>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</si>
  <si>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</si>
  <si>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</si>
  <si>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</si>
  <si>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</si>
  <si>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</si>
  <si>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</si>
  <si>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</si>
  <si>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</si>
  <si>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</si>
  <si>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</si>
  <si>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</si>
  <si>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</si>
  <si>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</si>
  <si>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</si>
  <si>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</si>
  <si>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</si>
  <si>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</si>
  <si>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</si>
  <si>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</si>
  <si>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</si>
  <si>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</si>
  <si>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</si>
  <si>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</si>
  <si>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</si>
  <si>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</si>
  <si>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</si>
  <si>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</si>
  <si>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</si>
  <si>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</si>
  <si>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</si>
  <si>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</si>
  <si>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</si>
  <si>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</si>
  <si>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</si>
  <si>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</si>
  <si>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</si>
  <si>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</si>
  <si>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</si>
  <si>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</si>
  <si>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</si>
  <si>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</si>
  <si>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</si>
  <si>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</si>
  <si>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</si>
  <si>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</si>
  <si>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</si>
  <si>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</si>
  <si>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</si>
  <si>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</si>
  <si>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</si>
  <si>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</si>
  <si>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</si>
  <si>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</si>
  <si>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</si>
  <si>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</si>
  <si>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</si>
  <si>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</si>
  <si>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</si>
  <si>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</si>
  <si>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</si>
  <si>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</si>
  <si>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</si>
  <si>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</si>
  <si>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</si>
  <si>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</si>
  <si>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</si>
  <si>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</si>
  <si>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</si>
  <si>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</si>
  <si>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</si>
  <si>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</si>
  <si>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</si>
  <si>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</si>
  <si>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</si>
  <si>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</si>
  <si>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</si>
  <si>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</si>
  <si>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</si>
  <si>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</si>
  <si>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</si>
  <si>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</si>
  <si>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</si>
  <si>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</si>
  <si>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</si>
  <si>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</si>
  <si>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</si>
  <si>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</si>
  <si>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</si>
  <si>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</si>
  <si>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</si>
  <si>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</si>
  <si>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</si>
  <si>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</si>
  <si>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</si>
  <si>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</si>
  <si>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</si>
  <si>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</si>
  <si>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</si>
  <si>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</si>
  <si>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</si>
  <si>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</si>
  <si>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</si>
  <si>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</si>
  <si>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</si>
  <si>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</si>
  <si>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</si>
  <si>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</si>
  <si>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</si>
  <si>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</si>
  <si>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</si>
  <si>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</si>
  <si>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</si>
  <si>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</si>
  <si>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</si>
  <si>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</si>
  <si>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</si>
  <si>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</si>
  <si>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</si>
  <si>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</si>
  <si>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</si>
  <si>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</si>
  <si>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</si>
  <si>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</si>
  <si>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</si>
  <si>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</si>
  <si>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</si>
  <si>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</si>
  <si>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</si>
  <si>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</si>
  <si>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</si>
  <si>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</si>
  <si>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</si>
  <si>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</si>
  <si>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</si>
  <si>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</si>
  <si>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</si>
  <si>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</si>
  <si>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</si>
  <si>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</si>
  <si>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</si>
  <si>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</si>
  <si>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</si>
  <si>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</si>
  <si>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</si>
  <si>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</si>
  <si>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</si>
  <si>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</si>
  <si>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</si>
  <si>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</si>
  <si>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</si>
  <si>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</si>
  <si>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</si>
  <si>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</si>
  <si>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</si>
  <si>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</si>
  <si>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</si>
  <si>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</si>
  <si>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</si>
  <si>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</si>
  <si>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</si>
  <si>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</si>
  <si>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</si>
  <si>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</si>
  <si>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</si>
  <si>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</si>
  <si>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</si>
  <si>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</si>
  <si>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</si>
  <si>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</si>
  <si>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</si>
  <si>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</si>
  <si>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</si>
  <si>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</si>
  <si>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</si>
  <si>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</si>
  <si>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</si>
  <si>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</si>
  <si>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</si>
  <si>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</si>
  <si>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</si>
  <si>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</si>
  <si>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</si>
  <si>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</si>
  <si>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</si>
  <si>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</si>
  <si>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</si>
  <si>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</si>
  <si>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</si>
  <si>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</si>
  <si>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</si>
  <si>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</si>
  <si>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</si>
  <si>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</si>
  <si>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</si>
  <si>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</si>
  <si>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</si>
  <si>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</si>
  <si>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</si>
  <si>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</si>
  <si>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</si>
  <si>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</si>
  <si>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</si>
  <si>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</si>
  <si>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</si>
  <si>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</si>
  <si>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</si>
  <si>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</si>
  <si>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</si>
  <si>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</si>
  <si>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</si>
  <si>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</si>
  <si>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</si>
  <si>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</si>
  <si>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</si>
  <si>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</si>
  <si>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</si>
  <si>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</si>
  <si>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</si>
  <si>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</si>
  <si>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</si>
  <si>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</si>
  <si>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</si>
  <si>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</si>
  <si>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</si>
  <si>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</si>
  <si>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</si>
  <si>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</si>
  <si>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</si>
  <si>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</si>
  <si>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</si>
  <si>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</si>
  <si>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</si>
  <si>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</si>
  <si>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</si>
  <si>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</si>
  <si>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</si>
  <si>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</si>
  <si>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</si>
  <si>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</si>
  <si>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</si>
  <si>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</si>
  <si>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</si>
  <si>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</si>
  <si>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</si>
  <si>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</si>
  <si>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</si>
  <si>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</si>
  <si>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</si>
  <si>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</si>
  <si>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</si>
  <si>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</si>
  <si>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</si>
  <si>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</si>
  <si>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</si>
  <si>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</si>
  <si>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</si>
  <si>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</si>
  <si>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</si>
  <si>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</si>
  <si>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</si>
  <si>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</si>
  <si>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</si>
  <si>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</si>
  <si>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</si>
  <si>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</si>
  <si>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</si>
  <si>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</si>
  <si>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</si>
  <si>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</si>
  <si>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</si>
  <si>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</si>
  <si>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</si>
  <si>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</si>
  <si>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</si>
  <si>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</si>
  <si>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</si>
  <si>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</si>
  <si>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</si>
  <si>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</si>
  <si>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</si>
  <si>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</si>
  <si>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</si>
  <si>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</si>
  <si>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</si>
  <si>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</si>
  <si>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</si>
  <si>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</si>
  <si>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</si>
  <si>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</si>
  <si>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</si>
  <si>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</si>
  <si>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</si>
  <si>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</si>
  <si>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</si>
  <si>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</si>
  <si>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</si>
  <si>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</si>
  <si>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</si>
  <si>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</si>
  <si>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</si>
  <si>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</si>
  <si>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</si>
  <si>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</si>
  <si>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</si>
  <si>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</si>
  <si>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</si>
  <si>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</si>
  <si>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</si>
  <si>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</si>
  <si>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</si>
  <si>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</si>
  <si>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</si>
  <si>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</si>
  <si>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</si>
  <si>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</si>
  <si>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</si>
  <si>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</si>
  <si>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</si>
  <si>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</si>
  <si>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</si>
  <si>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</si>
  <si>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</si>
  <si>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</si>
  <si>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</si>
  <si>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</si>
  <si>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</si>
  <si>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</si>
  <si>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</si>
  <si>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</si>
  <si>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</si>
  <si>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</si>
  <si>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</si>
  <si>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</si>
  <si>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</si>
  <si>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</si>
  <si>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</si>
  <si>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</si>
  <si>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</si>
  <si>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</si>
  <si>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</si>
  <si>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</si>
  <si>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</si>
  <si>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</si>
  <si>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</si>
  <si>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</si>
  <si>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</si>
  <si>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</si>
  <si>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</si>
  <si>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</si>
  <si>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</si>
  <si>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</si>
  <si>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</si>
  <si>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</si>
  <si>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</si>
  <si>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</si>
  <si>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</si>
  <si>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</si>
  <si>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</si>
  <si>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</si>
  <si>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</si>
  <si>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</si>
  <si>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</si>
  <si>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</si>
  <si>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</si>
  <si>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</si>
  <si>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</si>
  <si>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</si>
  <si>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</si>
  <si>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</si>
  <si>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</si>
  <si>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</si>
  <si>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</si>
  <si>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</si>
  <si>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</si>
  <si>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</si>
  <si>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</si>
  <si>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</si>
  <si>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</si>
  <si>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</si>
  <si>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</si>
  <si>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</si>
  <si>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</si>
  <si>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</si>
  <si>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</si>
  <si>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</si>
  <si>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</si>
  <si>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</si>
  <si>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</si>
  <si>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</si>
  <si>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</si>
  <si>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</si>
  <si>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</si>
  <si>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</si>
  <si>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</si>
  <si>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</si>
  <si>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</si>
  <si>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</si>
  <si>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</si>
  <si>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</si>
  <si>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</si>
  <si>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</si>
  <si>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</si>
  <si>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</si>
  <si>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</si>
  <si>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</si>
  <si>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</si>
  <si>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</si>
  <si>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</si>
  <si>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</si>
  <si>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</si>
  <si>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</si>
  <si>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</si>
  <si>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</si>
  <si>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</si>
  <si>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</si>
  <si>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</si>
  <si>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</si>
  <si>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</si>
  <si>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</si>
  <si>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</si>
  <si>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</si>
  <si>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</si>
  <si>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</si>
  <si>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</si>
  <si>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</si>
  <si>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</si>
  <si>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</si>
  <si>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</si>
  <si>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</si>
  <si>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</si>
  <si>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</si>
  <si>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</si>
  <si>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</si>
  <si>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</si>
  <si>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</si>
  <si>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</si>
  <si>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</si>
  <si>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</si>
  <si>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</si>
  <si>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</si>
  <si>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</si>
  <si>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</si>
  <si>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</si>
  <si>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</si>
  <si>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</si>
  <si>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</si>
  <si>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</si>
  <si>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</si>
  <si>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</si>
  <si>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</si>
  <si>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</si>
  <si>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</si>
  <si>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</si>
  <si>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</si>
  <si>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</si>
  <si>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</si>
  <si>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</si>
  <si>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</si>
  <si>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</si>
  <si>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</si>
  <si>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</si>
  <si>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</si>
  <si>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</si>
  <si>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</si>
  <si>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</si>
  <si>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</si>
  <si>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</si>
  <si>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</si>
  <si>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</si>
  <si>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</si>
  <si>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</si>
  <si>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</si>
  <si>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</si>
  <si>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</si>
  <si>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</si>
  <si>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</si>
  <si>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</si>
  <si>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</si>
  <si>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</si>
  <si>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</si>
  <si>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</si>
  <si>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</si>
  <si>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</si>
  <si>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</si>
  <si>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</si>
  <si>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</si>
  <si>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</si>
  <si>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</si>
  <si>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</si>
  <si>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</si>
  <si>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</si>
  <si>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</si>
  <si>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</si>
  <si>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</si>
  <si>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</si>
  <si>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</si>
  <si>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</si>
  <si>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</si>
  <si>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</si>
  <si>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</si>
  <si>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</si>
  <si>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</si>
  <si>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</si>
  <si>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</si>
  <si>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</si>
  <si>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</si>
  <si>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</si>
  <si>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</si>
  <si>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</si>
  <si>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</si>
  <si>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</si>
  <si>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</si>
  <si>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</si>
  <si>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</si>
  <si>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</si>
  <si>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</si>
  <si>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</si>
  <si>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</si>
  <si>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</si>
  <si>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</si>
  <si>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</si>
  <si>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</si>
  <si>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</si>
  <si>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</si>
  <si>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</si>
  <si>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</si>
  <si>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</si>
  <si>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</si>
  <si>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</si>
  <si>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</si>
  <si>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</si>
  <si>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</si>
  <si>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</si>
  <si>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</si>
  <si>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</si>
  <si>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</si>
  <si>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</si>
  <si>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</si>
  <si>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</si>
  <si>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</si>
  <si>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</si>
  <si>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</si>
  <si>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</si>
  <si>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</si>
  <si>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</si>
  <si>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</si>
  <si>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</si>
  <si>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</si>
  <si>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</si>
  <si>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</si>
  <si>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</si>
  <si>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</si>
  <si>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</si>
  <si>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</si>
  <si>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</si>
  <si>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</si>
  <si>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</si>
  <si>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</si>
  <si>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</si>
  <si>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</si>
  <si>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</si>
  <si>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</si>
  <si>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</si>
  <si>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</si>
  <si>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</si>
  <si>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</si>
  <si>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</si>
  <si>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</si>
  <si>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</si>
  <si>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</si>
  <si>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</si>
  <si>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</si>
  <si>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</si>
  <si>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</si>
  <si>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</si>
  <si>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</si>
  <si>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</si>
  <si>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</si>
  <si>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</si>
  <si>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</si>
  <si>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</si>
  <si>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</si>
  <si>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</si>
  <si>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</si>
  <si>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</si>
  <si>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</si>
  <si>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</si>
  <si>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</si>
  <si>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</si>
  <si>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</si>
  <si>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</si>
  <si>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</si>
  <si>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</si>
  <si>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</si>
  <si>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</si>
  <si>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</si>
  <si>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</si>
  <si>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</si>
  <si>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</si>
  <si>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</si>
  <si>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</si>
  <si>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</si>
  <si>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</si>
  <si>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</si>
  <si>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</si>
  <si>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</si>
  <si>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</si>
  <si>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</si>
  <si>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</si>
  <si>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</si>
  <si>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</si>
  <si>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</si>
  <si>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</si>
  <si>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</si>
  <si>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</si>
  <si>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</si>
  <si>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</si>
  <si>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</si>
  <si>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</si>
  <si>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</si>
  <si>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</si>
  <si>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</si>
  <si>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</si>
  <si>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</si>
  <si>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</si>
  <si>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</si>
  <si>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</si>
  <si>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</si>
  <si>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</si>
  <si>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</si>
  <si>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</si>
  <si>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</si>
  <si>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</si>
  <si>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</si>
  <si>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</si>
  <si>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</si>
  <si>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</si>
  <si>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</si>
  <si>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</si>
  <si>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</si>
  <si>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</si>
  <si>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</si>
  <si>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</si>
  <si>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</si>
  <si>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</si>
  <si>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</si>
  <si>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</si>
  <si>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</si>
  <si>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</si>
  <si>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</si>
  <si>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</si>
  <si>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</si>
  <si>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</si>
  <si>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</si>
  <si>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</si>
  <si>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</si>
  <si>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</si>
  <si>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</si>
  <si>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</si>
  <si>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</si>
  <si>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</si>
  <si>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</si>
  <si>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</si>
  <si>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</si>
  <si>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</si>
  <si>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</si>
  <si>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</si>
  <si>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</si>
  <si>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</si>
  <si>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</si>
  <si>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</si>
  <si>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</si>
  <si>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</si>
  <si>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</si>
  <si>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</si>
  <si>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</si>
  <si>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</si>
  <si>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</si>
  <si>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</si>
  <si>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</si>
  <si>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</si>
  <si>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</si>
  <si>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</si>
  <si>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</si>
  <si>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</si>
  <si>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</si>
  <si>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</si>
  <si>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</si>
  <si>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</si>
  <si>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</si>
  <si>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</si>
  <si>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</si>
  <si>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</si>
  <si>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</si>
  <si>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</si>
  <si>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</si>
  <si>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</si>
  <si>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</si>
  <si>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</si>
  <si>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</si>
  <si>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</si>
  <si>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</si>
  <si>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</si>
  <si>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</si>
  <si>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</si>
  <si>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</si>
  <si>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</si>
  <si>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</si>
  <si>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</si>
  <si>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</si>
  <si>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</si>
  <si>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</si>
  <si>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</si>
  <si>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</si>
  <si>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</si>
  <si>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</si>
  <si>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</si>
  <si>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</si>
  <si>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</si>
  <si>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</si>
  <si>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</si>
  <si>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</si>
  <si>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</si>
  <si>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</si>
  <si>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</si>
  <si>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</si>
  <si>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</si>
  <si>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</si>
  <si>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</si>
  <si>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</si>
  <si>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</si>
  <si>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</si>
  <si>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</si>
  <si>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</si>
  <si>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</si>
  <si>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</si>
  <si>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</si>
  <si>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</si>
  <si>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</si>
  <si>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</si>
  <si>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</si>
  <si>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</si>
  <si>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</si>
  <si>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</si>
  <si>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</si>
  <si>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</si>
  <si>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</si>
  <si>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</si>
  <si>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</si>
  <si>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</si>
  <si>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</si>
  <si>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</si>
  <si>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</si>
  <si>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</si>
  <si>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</si>
  <si>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</si>
  <si>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</si>
  <si>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</si>
  <si>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</si>
  <si>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</si>
  <si>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</si>
  <si>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</si>
  <si>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</si>
  <si>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</si>
  <si>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</si>
  <si>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</si>
  <si>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</si>
  <si>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</si>
  <si>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</si>
  <si>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</si>
  <si>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</si>
  <si>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</si>
  <si>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</si>
  <si>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</si>
  <si>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</si>
  <si>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</si>
  <si>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</si>
  <si>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</si>
  <si>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</si>
  <si>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</si>
  <si>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</si>
  <si>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</si>
  <si>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</si>
  <si>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</si>
  <si>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</si>
  <si>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</si>
  <si>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</si>
  <si>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</si>
  <si>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</si>
  <si>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</si>
  <si>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</si>
  <si>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</si>
  <si>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</si>
  <si>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</si>
  <si>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</si>
  <si>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</si>
  <si>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</si>
  <si>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</si>
  <si>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</si>
  <si>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</si>
  <si>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</si>
  <si>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</si>
  <si>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</si>
  <si>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</si>
  <si>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</si>
  <si>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</si>
  <si>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</si>
  <si>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</si>
  <si>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</si>
  <si>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</si>
  <si>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</si>
  <si>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</si>
  <si>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</si>
  <si>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</si>
  <si>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</si>
  <si>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</si>
  <si>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</si>
  <si>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</si>
  <si>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</si>
  <si>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</si>
  <si>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</si>
  <si>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</si>
  <si>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</si>
  <si>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</si>
  <si>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</si>
  <si>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</si>
  <si>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</si>
  <si>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</si>
  <si>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</si>
  <si>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</si>
  <si>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</si>
  <si>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</si>
  <si>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</si>
  <si>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</si>
  <si>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</si>
  <si>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</si>
  <si>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</si>
  <si>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</si>
  <si>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</si>
  <si>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</si>
  <si>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</si>
  <si>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</si>
  <si>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</si>
  <si>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</si>
  <si>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</si>
  <si>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</si>
  <si>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</si>
  <si>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</si>
  <si>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</si>
  <si>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</si>
  <si>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</si>
  <si>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</si>
  <si>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</si>
  <si>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</si>
  <si>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</si>
  <si>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</si>
  <si>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</si>
  <si>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</si>
  <si>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</si>
  <si>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</si>
  <si>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</si>
  <si>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</si>
  <si>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</si>
  <si>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</si>
  <si>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</si>
  <si>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</si>
  <si>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</si>
  <si>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</si>
  <si>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</si>
  <si>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</si>
  <si>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</si>
  <si>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</si>
  <si>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</si>
  <si>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</si>
  <si>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</si>
  <si>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</si>
  <si>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</si>
  <si>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</si>
  <si>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</si>
  <si>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</si>
  <si>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</si>
  <si>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</si>
  <si>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</si>
  <si>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</si>
  <si>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</si>
  <si>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</si>
  <si>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</si>
  <si>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</si>
  <si>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</si>
  <si>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</si>
  <si>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</si>
  <si>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</si>
  <si>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</si>
  <si>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</si>
  <si>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</si>
  <si>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</si>
  <si>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</si>
  <si>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</si>
  <si>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</si>
  <si>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</si>
  <si>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</si>
  <si>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</si>
  <si>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</si>
  <si>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</si>
  <si>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</si>
  <si>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</si>
  <si>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</si>
  <si>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</si>
  <si>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</si>
  <si>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</si>
  <si>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</si>
  <si>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</si>
  <si>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</si>
  <si>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</si>
  <si>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</si>
  <si>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</si>
  <si>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</si>
  <si>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</si>
  <si>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</si>
  <si>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</si>
  <si>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</si>
  <si>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</si>
  <si>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</si>
  <si>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</si>
  <si>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</si>
  <si>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</si>
  <si>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</si>
  <si>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</si>
  <si>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</si>
  <si>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</si>
  <si>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</si>
  <si>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</si>
  <si>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</si>
  <si>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</si>
  <si>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</si>
  <si>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</si>
  <si>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</si>
  <si>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</si>
  <si>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</si>
  <si>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</si>
  <si>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</si>
  <si>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</si>
  <si>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</si>
  <si>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</si>
  <si>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</si>
  <si>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</si>
  <si>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</si>
  <si>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</si>
  <si>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</si>
  <si>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</si>
  <si>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</si>
  <si>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</si>
  <si>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</si>
  <si>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</si>
  <si>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</si>
  <si>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</si>
  <si>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</si>
  <si>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</si>
  <si>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</si>
  <si>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</si>
  <si>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</si>
  <si>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</si>
  <si>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</si>
  <si>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</si>
  <si>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</si>
  <si>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</si>
  <si>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</si>
  <si>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</si>
  <si>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</si>
  <si>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</si>
  <si>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</si>
  <si>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</si>
  <si>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</si>
  <si>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</si>
  <si>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</si>
  <si>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</si>
  <si>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</si>
  <si>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</si>
  <si>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</si>
  <si>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</si>
  <si>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</si>
  <si>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</si>
  <si>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</si>
  <si>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</si>
  <si>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</si>
  <si>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</si>
  <si>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</si>
  <si>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</si>
  <si>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</si>
  <si>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</si>
  <si>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</si>
  <si>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</si>
  <si>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</si>
  <si>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</si>
  <si>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</si>
  <si>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</si>
  <si>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</si>
  <si>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</si>
  <si>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</si>
  <si>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</si>
  <si>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</si>
  <si>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</si>
  <si>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</si>
  <si>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</si>
  <si>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</si>
  <si>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</si>
  <si>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</si>
  <si>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</si>
  <si>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</si>
  <si>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</si>
  <si>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</si>
  <si>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</si>
  <si>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</si>
  <si>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</si>
  <si>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</si>
  <si>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</si>
  <si>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</si>
  <si>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</si>
  <si>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</si>
  <si>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</si>
  <si>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</si>
  <si>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</si>
  <si>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</si>
  <si>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</si>
  <si>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</si>
  <si>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</si>
  <si>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</si>
  <si>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</si>
  <si>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</si>
  <si>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</si>
  <si>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</si>
  <si>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</si>
  <si>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</si>
  <si>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</si>
  <si>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</si>
  <si>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</si>
  <si>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</si>
  <si>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</si>
  <si>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</si>
  <si>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</si>
  <si>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</si>
  <si>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</si>
  <si>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</si>
  <si>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</si>
  <si>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</si>
  <si>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</si>
  <si>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</si>
  <si>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</si>
  <si>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</si>
  <si>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</si>
  <si>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</si>
  <si>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</si>
  <si>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</si>
  <si>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</si>
  <si>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</si>
  <si>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</si>
  <si>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</si>
  <si>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</si>
  <si>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</si>
  <si>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</si>
  <si>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</si>
  <si>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</si>
  <si>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</si>
  <si>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</si>
  <si>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</si>
  <si>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</si>
  <si>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</si>
  <si>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</si>
  <si>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</si>
  <si>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</si>
  <si>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</si>
  <si>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</si>
  <si>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</si>
  <si>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</si>
  <si>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</si>
  <si>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</si>
  <si>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</si>
  <si>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</si>
  <si>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</si>
  <si>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</si>
  <si>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</si>
  <si>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</si>
  <si>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</si>
  <si>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</si>
  <si>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</si>
  <si>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</si>
  <si>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</si>
  <si>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</si>
  <si>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</si>
  <si>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</si>
  <si>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</si>
  <si>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</si>
  <si>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</si>
  <si>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</si>
  <si>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</si>
  <si>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</si>
  <si>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</si>
  <si>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</si>
  <si>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</si>
  <si>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</si>
  <si>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</si>
  <si>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</si>
  <si>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</si>
  <si>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</si>
  <si>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</si>
  <si>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</si>
  <si>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</si>
  <si>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</si>
  <si>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</si>
  <si>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</si>
  <si>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</si>
  <si>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</si>
  <si>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</si>
  <si>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</si>
  <si>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</si>
  <si>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</si>
  <si>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</si>
  <si>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</si>
  <si>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</si>
  <si>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</si>
  <si>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</si>
  <si>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</si>
  <si>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</si>
  <si>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</si>
  <si>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</si>
  <si>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</si>
  <si>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</si>
  <si>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</si>
  <si>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</si>
  <si>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</si>
  <si>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</si>
  <si>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</si>
  <si>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</si>
  <si>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</si>
  <si>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</si>
  <si>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</si>
  <si>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</si>
  <si>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</si>
  <si>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</si>
  <si>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</si>
  <si>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</si>
  <si>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</si>
  <si>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</si>
  <si>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</si>
  <si>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</si>
  <si>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</si>
  <si>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</si>
  <si>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</si>
  <si>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</si>
  <si>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</si>
  <si>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</si>
  <si>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</si>
  <si>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</si>
  <si>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</si>
  <si>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</si>
  <si>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</si>
  <si>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</si>
  <si>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</si>
  <si>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</si>
  <si>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</si>
  <si>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</si>
  <si>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</si>
  <si>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</si>
  <si>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</si>
  <si>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</si>
  <si>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</si>
  <si>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</si>
  <si>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</si>
  <si>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</si>
  <si>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</si>
  <si>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</si>
  <si>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</si>
  <si>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</si>
  <si>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</si>
  <si>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</si>
  <si>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</si>
  <si>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</si>
  <si>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</si>
  <si>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</si>
  <si>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</si>
  <si>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</si>
  <si>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</si>
  <si>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</si>
  <si>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</si>
  <si>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</si>
  <si>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</si>
  <si>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</si>
  <si>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</si>
  <si>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</si>
  <si>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</si>
  <si>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</si>
  <si>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</si>
  <si>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</si>
  <si>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</si>
  <si>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</si>
  <si>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</si>
  <si>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</si>
  <si>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</si>
  <si>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</si>
  <si>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</si>
  <si>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</si>
  <si>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</si>
  <si>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</si>
  <si>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</si>
  <si>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</si>
  <si>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</si>
  <si>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</si>
  <si>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</si>
  <si>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</si>
  <si>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</si>
  <si>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</si>
  <si>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</si>
  <si>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</si>
  <si>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</si>
  <si>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</si>
  <si>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</si>
  <si>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</si>
  <si>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</si>
  <si>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</si>
  <si>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</si>
  <si>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</si>
  <si>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</si>
  <si>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</si>
  <si>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</si>
  <si>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</si>
  <si>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</si>
  <si>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</si>
  <si>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</si>
  <si>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</si>
  <si>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</si>
  <si>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</si>
  <si>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</si>
  <si>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</si>
  <si>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</si>
  <si>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</si>
  <si>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</si>
  <si>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</si>
  <si>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</si>
  <si>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</si>
  <si>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</si>
  <si>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</si>
  <si>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</si>
  <si>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</si>
  <si>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</si>
  <si>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</si>
  <si>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</si>
  <si>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</si>
  <si>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</si>
  <si>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</si>
  <si>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</si>
  <si>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</si>
  <si>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</si>
  <si>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</si>
  <si>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</si>
  <si>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</si>
  <si>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</si>
  <si>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</si>
  <si>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</si>
  <si>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</si>
  <si>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</si>
  <si>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</si>
  <si>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</si>
  <si>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</si>
  <si>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</si>
  <si>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</si>
  <si>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</si>
  <si>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</si>
  <si>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</si>
  <si>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</si>
  <si>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</si>
  <si>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</si>
  <si>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</si>
  <si>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</si>
  <si>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</si>
  <si>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</si>
  <si>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</si>
  <si>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</si>
  <si>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</si>
  <si>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</si>
  <si>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</si>
  <si>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</si>
  <si>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</si>
  <si>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</si>
  <si>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</si>
  <si>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</si>
  <si>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</si>
  <si>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</si>
  <si>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</si>
  <si>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</si>
  <si>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</si>
  <si>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</si>
  <si>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</si>
  <si>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</si>
  <si>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</si>
  <si>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</si>
  <si>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</si>
  <si>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</si>
  <si>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</si>
  <si>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</si>
  <si>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</si>
  <si>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</si>
  <si>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</si>
  <si>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</si>
  <si>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</si>
  <si>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</si>
  <si>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</si>
  <si>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</si>
  <si>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</si>
  <si>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</si>
  <si>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</si>
  <si>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</si>
  <si>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</si>
  <si>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</si>
  <si>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</si>
  <si>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</si>
  <si>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</si>
  <si>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</si>
  <si>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</si>
  <si>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</si>
  <si>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</si>
  <si>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</si>
  <si>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</si>
  <si>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</si>
  <si>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</si>
  <si>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</si>
  <si>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</si>
  <si>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</si>
  <si>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</si>
  <si>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</si>
  <si>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</si>
  <si>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</si>
  <si>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</si>
  <si>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</si>
  <si>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</si>
  <si>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</si>
  <si>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</si>
  <si>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</si>
  <si>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</si>
  <si>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</si>
  <si>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</si>
  <si>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</si>
  <si>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</si>
  <si>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</si>
  <si>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</si>
  <si>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</si>
  <si>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</si>
  <si>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</si>
  <si>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</si>
  <si>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</si>
  <si>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</si>
  <si>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</si>
  <si>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</si>
  <si>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</si>
  <si>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</si>
  <si>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</si>
  <si>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</si>
  <si>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</si>
  <si>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</si>
  <si>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</si>
  <si>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</si>
  <si>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</si>
  <si>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</si>
  <si>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</si>
  <si>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</si>
  <si>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</si>
  <si>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</si>
  <si>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</si>
  <si>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</si>
  <si>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</si>
  <si>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</si>
  <si>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</si>
  <si>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</si>
  <si>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</si>
  <si>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</si>
  <si>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</si>
  <si>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</si>
  <si>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</si>
  <si>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</si>
  <si>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</si>
  <si>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</si>
  <si>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</si>
  <si>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</si>
  <si>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</si>
  <si>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</si>
  <si>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</si>
  <si>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</si>
  <si>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</si>
  <si>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</si>
  <si>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</si>
  <si>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</si>
  <si>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</si>
  <si>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</si>
  <si>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</si>
  <si>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</si>
  <si>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</si>
  <si>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</si>
  <si>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</si>
  <si>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</si>
  <si>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</si>
  <si>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</si>
  <si>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</si>
  <si>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</si>
  <si>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</si>
  <si>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</si>
  <si>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</si>
  <si>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</si>
  <si>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</si>
  <si>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</si>
  <si>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</si>
  <si>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</si>
  <si>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</si>
  <si>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</si>
  <si>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</si>
  <si>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</si>
  <si>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</si>
  <si>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</si>
  <si>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</si>
  <si>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</si>
  <si>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</si>
  <si>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</si>
  <si>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</si>
  <si>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</si>
  <si>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</si>
  <si>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</si>
  <si>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</si>
  <si>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</si>
  <si>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</si>
  <si>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</si>
  <si>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</si>
  <si>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</si>
  <si>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</si>
  <si>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</si>
  <si>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</si>
  <si>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</si>
  <si>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</si>
  <si>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</si>
  <si>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</si>
  <si>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</si>
  <si>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</si>
  <si>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</si>
  <si>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</si>
  <si>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</si>
  <si>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</si>
  <si>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</si>
  <si>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</si>
  <si>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</si>
  <si>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</si>
  <si>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</si>
  <si>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</si>
  <si>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</si>
  <si>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</si>
  <si>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</si>
  <si>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</si>
  <si>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</si>
  <si>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</si>
  <si>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</si>
  <si>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</si>
  <si>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</si>
  <si>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</si>
  <si>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</si>
  <si>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</si>
  <si>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</si>
  <si>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</si>
  <si>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</si>
  <si>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</si>
  <si>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</si>
  <si>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</si>
  <si>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</si>
  <si>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</si>
  <si>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</si>
  <si>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</si>
  <si>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</si>
  <si>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</si>
  <si>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</si>
  <si>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</si>
  <si>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</si>
  <si>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</si>
  <si>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</si>
  <si>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</si>
  <si>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</si>
  <si>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</si>
  <si>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</si>
  <si>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</si>
  <si>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</si>
  <si>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</si>
  <si>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</si>
  <si>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</si>
  <si>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</si>
  <si>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</si>
  <si>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</si>
  <si>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</si>
  <si>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</si>
  <si>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</si>
  <si>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</si>
  <si>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</si>
  <si>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</si>
  <si>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</si>
  <si>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</si>
  <si>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</si>
  <si>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</si>
  <si>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</si>
  <si>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</si>
  <si>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</si>
  <si>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</si>
  <si>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</si>
  <si>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</si>
  <si>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</si>
  <si>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</si>
  <si>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</si>
  <si>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</si>
  <si>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</si>
  <si>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</si>
  <si>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</si>
  <si>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</si>
  <si>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</si>
  <si>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</si>
  <si>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</si>
  <si>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</si>
  <si>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</si>
  <si>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</si>
  <si>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</si>
  <si>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</si>
  <si>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</si>
  <si>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</si>
  <si>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</si>
  <si>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</si>
  <si>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</si>
  <si>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</si>
  <si>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</si>
  <si>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</si>
  <si>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</si>
  <si>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</si>
  <si>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</si>
  <si>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</si>
  <si>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</si>
  <si>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</si>
  <si>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</si>
  <si>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</si>
  <si>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</si>
  <si>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</si>
  <si>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</si>
  <si>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</si>
  <si>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</si>
  <si>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</si>
  <si>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</si>
  <si>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</si>
  <si>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</si>
  <si>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</si>
  <si>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</si>
  <si>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</si>
  <si>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</si>
  <si>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</si>
  <si>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</si>
  <si>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</si>
  <si>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</si>
  <si>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</si>
  <si>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</si>
  <si>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</si>
  <si>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</si>
  <si>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</si>
  <si>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</si>
  <si>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</si>
  <si>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</si>
  <si>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</si>
  <si>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</si>
  <si>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</si>
  <si>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</si>
  <si>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</si>
  <si>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</si>
  <si>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</si>
  <si>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</si>
  <si>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</si>
  <si>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</si>
  <si>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</si>
  <si>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</si>
  <si>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</si>
  <si>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</si>
  <si>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</si>
  <si>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</si>
  <si>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</si>
  <si>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</si>
  <si>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</si>
  <si>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</si>
  <si>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</si>
  <si>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</si>
  <si>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</si>
  <si>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</si>
  <si>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</si>
  <si>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</si>
  <si>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</si>
  <si>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</si>
  <si>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</si>
  <si>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</si>
  <si>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</si>
  <si>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</si>
  <si>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</si>
  <si>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</si>
  <si>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</si>
  <si>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</si>
  <si>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</si>
  <si>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</si>
  <si>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</si>
  <si>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</si>
  <si>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</si>
  <si>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</si>
  <si>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</si>
  <si>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</si>
  <si>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</si>
  <si>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</si>
  <si>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</si>
  <si>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</si>
  <si>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</si>
  <si>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</si>
  <si>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</si>
  <si>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</si>
  <si>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</si>
  <si>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</si>
  <si>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</si>
  <si>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</si>
  <si>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</si>
  <si>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</si>
  <si>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</si>
  <si>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</si>
  <si>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</si>
  <si>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</si>
  <si>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</si>
  <si>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</si>
  <si>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</si>
  <si>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</si>
  <si>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</si>
  <si>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</si>
  <si>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</si>
  <si>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</si>
  <si>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</si>
  <si>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</si>
  <si>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</si>
  <si>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</si>
  <si>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</si>
  <si>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</si>
  <si>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</si>
  <si>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</si>
  <si>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</si>
  <si>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</si>
  <si>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</si>
  <si>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</si>
  <si>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</si>
  <si>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</si>
  <si>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</si>
  <si>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</si>
  <si>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</si>
  <si>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</si>
  <si>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</si>
  <si>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</si>
  <si>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</si>
  <si>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</si>
  <si>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</si>
  <si>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</si>
  <si>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</si>
  <si>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</si>
  <si>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</si>
  <si>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</si>
  <si>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</si>
  <si>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</si>
  <si>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</si>
  <si>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</si>
  <si>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</si>
  <si>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</si>
  <si>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</si>
  <si>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</si>
  <si>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</si>
  <si>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</si>
  <si>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</si>
  <si>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</si>
  <si>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</si>
  <si>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</si>
  <si>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</si>
  <si>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</si>
  <si>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</si>
  <si>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</si>
  <si>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</si>
  <si>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</si>
  <si>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</si>
  <si>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</si>
  <si>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</si>
  <si>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</si>
  <si>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</si>
  <si>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</si>
  <si>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</si>
  <si>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</si>
  <si>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</si>
  <si>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</si>
  <si>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</si>
  <si>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</si>
  <si>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</si>
  <si>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</si>
  <si>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</si>
  <si>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</si>
  <si>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</si>
  <si>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</si>
  <si>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</si>
  <si>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</si>
  <si>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</si>
  <si>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</si>
  <si>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</si>
  <si>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</si>
  <si>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</si>
  <si>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</si>
  <si>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</si>
  <si>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</si>
  <si>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</si>
  <si>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</si>
  <si>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</si>
  <si>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</si>
  <si>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</si>
  <si>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</si>
  <si>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</si>
  <si>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</si>
  <si>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</si>
  <si>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</si>
  <si>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</si>
  <si>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</si>
  <si>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</si>
  <si>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</si>
  <si>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</si>
  <si>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</si>
  <si>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</si>
  <si>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</si>
  <si>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</si>
  <si>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</si>
  <si>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</si>
  <si>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</si>
  <si>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</si>
  <si>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</si>
  <si>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</si>
  <si>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</si>
  <si>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</si>
  <si>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</si>
  <si>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</si>
  <si>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</si>
  <si>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</si>
  <si>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</si>
  <si>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</si>
  <si>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</si>
  <si>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</si>
  <si>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</si>
  <si>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</si>
  <si>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</si>
  <si>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</si>
  <si>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</si>
  <si>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</si>
  <si>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</si>
  <si>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</si>
  <si>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</si>
  <si>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</si>
  <si>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</si>
  <si>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</si>
  <si>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</si>
  <si>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</si>
  <si>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</si>
  <si>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</si>
  <si>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</si>
  <si>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</si>
  <si>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</si>
  <si>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</si>
  <si>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</si>
  <si>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</si>
  <si>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</si>
  <si>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</si>
  <si>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</si>
  <si>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</si>
  <si>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</si>
  <si>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</si>
  <si>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</si>
  <si>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</si>
  <si>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</si>
  <si>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</si>
  <si>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</si>
  <si>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</si>
  <si>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</si>
  <si>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</si>
  <si>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</si>
  <si>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</si>
  <si>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</si>
  <si>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</si>
  <si>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</si>
  <si>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</si>
  <si>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</si>
  <si>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</si>
  <si>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</si>
  <si>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</si>
  <si>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</si>
  <si>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</si>
  <si>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</si>
  <si>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</si>
  <si>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</si>
  <si>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</si>
  <si>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</si>
  <si>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</si>
  <si>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</si>
  <si>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</si>
  <si>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</si>
  <si>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</si>
  <si>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</si>
  <si>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</si>
  <si>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</si>
  <si>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</si>
  <si>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</si>
  <si>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</si>
  <si>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</si>
  <si>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</si>
  <si>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</si>
  <si>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</si>
  <si>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</si>
  <si>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</si>
  <si>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</si>
  <si>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</si>
  <si>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</si>
  <si>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</si>
  <si>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</si>
  <si>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</si>
  <si>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</si>
  <si>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</si>
  <si>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</si>
  <si>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</si>
  <si>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</si>
  <si>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</si>
  <si>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</si>
  <si>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</si>
  <si>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</si>
  <si>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</si>
  <si>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</si>
  <si>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</si>
  <si>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</si>
  <si>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</si>
  <si>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</si>
  <si>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</si>
  <si>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</si>
  <si>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</si>
  <si>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</si>
  <si>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</si>
  <si>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</si>
  <si>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</si>
  <si>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</si>
  <si>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</si>
  <si>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</si>
  <si>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</si>
  <si>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</si>
  <si>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</si>
  <si>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</si>
  <si>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</si>
  <si>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</si>
  <si>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</si>
  <si>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</si>
  <si>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</si>
  <si>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</si>
  <si>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</si>
  <si>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</si>
  <si>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</si>
  <si>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</si>
  <si>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</si>
  <si>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</si>
  <si>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</si>
  <si>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</si>
  <si>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</si>
  <si>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</si>
  <si>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</si>
  <si>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</si>
  <si>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</si>
  <si>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</si>
  <si>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</si>
  <si>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</si>
  <si>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</si>
  <si>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</si>
  <si>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</si>
  <si>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</si>
  <si>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</si>
  <si>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</si>
  <si>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</si>
  <si>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</si>
  <si>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</si>
  <si>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</si>
  <si>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</si>
  <si>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</si>
  <si>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</si>
  <si>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</si>
  <si>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</si>
  <si>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</si>
  <si>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</si>
  <si>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</si>
  <si>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</si>
  <si>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</si>
  <si>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</si>
  <si>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</si>
  <si>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</si>
  <si>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</si>
  <si>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</si>
  <si>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</si>
  <si>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</si>
  <si>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</si>
  <si>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</si>
  <si>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</si>
  <si>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</si>
  <si>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</si>
  <si>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</si>
  <si>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</si>
  <si>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</si>
  <si>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</si>
  <si>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</si>
  <si>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</si>
  <si>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</si>
  <si>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</si>
  <si>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</si>
  <si>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</si>
  <si>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</si>
  <si>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</si>
  <si>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</si>
  <si>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</si>
  <si>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</si>
  <si>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</si>
  <si>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</si>
  <si>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</si>
  <si>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</si>
  <si>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</si>
  <si>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</si>
  <si>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</si>
  <si>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</si>
  <si>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</si>
  <si>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</si>
  <si>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</si>
  <si>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</si>
  <si>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</si>
  <si>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</si>
  <si>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</si>
  <si>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</si>
  <si>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</si>
  <si>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</si>
  <si>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</si>
  <si>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</si>
  <si>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</si>
  <si>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</si>
  <si>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</si>
  <si>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</si>
  <si>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</si>
  <si>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</si>
  <si>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</si>
  <si>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</si>
  <si>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</si>
  <si>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</si>
  <si>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</si>
  <si>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</si>
  <si>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</si>
  <si>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</si>
  <si>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</si>
  <si>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</si>
  <si>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</si>
  <si>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</si>
  <si>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</si>
  <si>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</si>
  <si>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</si>
  <si>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</si>
  <si>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</si>
  <si>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</si>
  <si>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</si>
  <si>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</si>
  <si>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</si>
  <si>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</si>
  <si>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</si>
  <si>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</si>
  <si>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</si>
  <si>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</si>
  <si>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</si>
  <si>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</si>
  <si>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</si>
  <si>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</si>
  <si>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</si>
  <si>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</si>
  <si>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</si>
  <si>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</si>
  <si>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</si>
  <si>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</si>
  <si>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</si>
  <si>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</si>
  <si>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</si>
  <si>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</si>
  <si>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</si>
  <si>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</si>
  <si>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</si>
  <si>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</si>
  <si>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</si>
  <si>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</si>
  <si>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</si>
  <si>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</si>
  <si>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</si>
  <si>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</si>
  <si>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</si>
  <si>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</si>
  <si>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</si>
  <si>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</si>
  <si>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</si>
  <si>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</si>
  <si>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</si>
  <si>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</si>
  <si>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</si>
  <si>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</si>
  <si>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</si>
  <si>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</si>
  <si>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</si>
  <si>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</si>
  <si>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</si>
  <si>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</si>
  <si>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</si>
  <si>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</si>
  <si>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</si>
  <si>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</si>
  <si>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</si>
  <si>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</si>
  <si>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</si>
  <si>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</si>
  <si>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</si>
  <si>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</si>
  <si>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</si>
  <si>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</si>
  <si>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</si>
  <si>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</si>
  <si>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</si>
  <si>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</si>
  <si>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</si>
  <si>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</si>
  <si>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</si>
  <si>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</si>
  <si>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</si>
  <si>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</si>
  <si>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</si>
  <si>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</si>
  <si>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</si>
  <si>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</si>
  <si>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</si>
  <si>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</si>
  <si>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</si>
  <si>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</si>
  <si>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</si>
  <si>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</si>
  <si>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</si>
  <si>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</si>
  <si>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</si>
  <si>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</si>
  <si>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</si>
  <si>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</si>
  <si>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</si>
  <si>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</si>
  <si>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</si>
  <si>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</si>
  <si>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</si>
  <si>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</si>
  <si>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</si>
  <si>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</si>
  <si>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</si>
  <si>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</si>
  <si>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</si>
  <si>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</si>
  <si>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</si>
  <si>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</si>
  <si>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</si>
  <si>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</si>
  <si>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</si>
  <si>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</si>
  <si>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</si>
  <si>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</si>
  <si>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</si>
  <si>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</si>
  <si>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</si>
  <si>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</si>
  <si>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</si>
  <si>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</si>
  <si>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</si>
  <si>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</si>
  <si>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</si>
  <si>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</si>
  <si>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</si>
  <si>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</si>
  <si>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</si>
  <si>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</si>
  <si>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</si>
  <si>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</si>
  <si>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</si>
  <si>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</si>
  <si>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</si>
  <si>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</si>
  <si>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</si>
  <si>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</si>
  <si>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</si>
  <si>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</si>
  <si>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</si>
  <si>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</si>
  <si>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</si>
  <si>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</si>
  <si>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</si>
  <si>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</si>
  <si>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</si>
  <si>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</si>
  <si>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</si>
  <si>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</si>
  <si>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</si>
  <si>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</si>
  <si>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</si>
  <si>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</si>
  <si>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</si>
  <si>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</si>
  <si>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</si>
  <si>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</si>
  <si>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</si>
  <si>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</si>
  <si>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</si>
  <si>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</si>
  <si>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</si>
  <si>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</si>
  <si>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</si>
  <si>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</si>
  <si>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</si>
  <si>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</si>
  <si>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</si>
  <si>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</si>
  <si>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</si>
  <si>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</si>
  <si>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</si>
  <si>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</si>
  <si>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</si>
  <si>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</si>
  <si>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</si>
  <si>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</si>
  <si>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</si>
  <si>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</si>
  <si>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</si>
  <si>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</si>
  <si>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</si>
  <si>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</si>
  <si>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</si>
  <si>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</si>
  <si>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</si>
  <si>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</si>
  <si>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</si>
  <si>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</si>
  <si>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</si>
  <si>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</si>
  <si>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</si>
  <si>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</si>
  <si>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</si>
  <si>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</si>
  <si>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</si>
  <si>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</si>
  <si>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</si>
  <si>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</si>
  <si>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</si>
  <si>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</si>
  <si>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</si>
  <si>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</si>
  <si>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</si>
  <si>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</si>
  <si>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</si>
  <si>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</si>
  <si>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</si>
  <si>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</si>
  <si>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</si>
  <si>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</si>
  <si>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</si>
  <si>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</si>
  <si>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</si>
  <si>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</si>
  <si>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</si>
  <si>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</si>
  <si>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</si>
  <si>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</si>
  <si>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</si>
  <si>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</si>
  <si>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</si>
  <si>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</si>
  <si>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</si>
  <si>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</si>
  <si>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</si>
  <si>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</si>
  <si>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</si>
  <si>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</si>
  <si>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</si>
  <si>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</si>
  <si>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</si>
  <si>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</si>
  <si>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</si>
  <si>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</si>
  <si>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</si>
  <si>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</si>
  <si>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</si>
  <si>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</si>
  <si>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</si>
  <si>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</si>
  <si>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</si>
  <si>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</si>
  <si>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</si>
  <si>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</si>
  <si>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</si>
  <si>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</si>
  <si>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</si>
  <si>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</si>
  <si>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</si>
  <si>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</si>
  <si>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</si>
  <si>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</si>
  <si>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</si>
  <si>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</si>
  <si>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</si>
  <si>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</si>
  <si>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</si>
  <si>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</si>
  <si>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</si>
  <si>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</si>
  <si>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</si>
  <si>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</si>
  <si>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</si>
  <si>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</si>
  <si>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</si>
  <si>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</si>
  <si>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</si>
  <si>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</si>
  <si>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</si>
  <si>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</si>
  <si>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</si>
  <si>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</si>
  <si>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</si>
  <si>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</si>
  <si>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</si>
  <si>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</si>
  <si>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</si>
  <si>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</si>
  <si>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</si>
  <si>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</si>
  <si>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</si>
  <si>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</si>
  <si>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</si>
  <si>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</si>
  <si>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</si>
  <si>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</si>
  <si>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</si>
  <si>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</si>
  <si>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</si>
  <si>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</si>
  <si>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</si>
  <si>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</si>
  <si>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</si>
  <si>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</si>
  <si>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</si>
  <si>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</si>
  <si>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</si>
  <si>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</si>
  <si>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</si>
  <si>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</si>
  <si>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</si>
  <si>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</si>
  <si>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</si>
  <si>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</si>
  <si>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</si>
  <si>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</si>
  <si>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</si>
  <si>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</si>
  <si>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</si>
  <si>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</si>
  <si>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</si>
  <si>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</si>
  <si>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</si>
  <si>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</si>
  <si>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</si>
  <si>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</si>
  <si>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</si>
  <si>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</si>
  <si>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</si>
  <si>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</si>
  <si>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</si>
  <si>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</si>
  <si>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</si>
  <si>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</si>
  <si>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</si>
  <si>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</si>
  <si>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</si>
  <si>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</si>
  <si>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</si>
  <si>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</si>
  <si>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</si>
  <si>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</si>
  <si>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</si>
  <si>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</si>
  <si>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</si>
  <si>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</si>
  <si>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</si>
  <si>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</si>
  <si>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</si>
  <si>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</si>
  <si>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</si>
  <si>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</si>
  <si>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</si>
  <si>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</si>
  <si>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</si>
  <si>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</si>
  <si>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</si>
  <si>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</si>
  <si>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</si>
  <si>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</si>
  <si>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</si>
  <si>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</si>
  <si>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</si>
  <si>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</si>
  <si>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</si>
  <si>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</si>
  <si>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</si>
  <si>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</si>
  <si>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</si>
  <si>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</si>
  <si>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</si>
  <si>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</si>
  <si>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</si>
  <si>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</si>
  <si>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</si>
  <si>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</si>
  <si>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</si>
  <si>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</si>
  <si>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</si>
  <si>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</si>
  <si>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</si>
  <si>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</si>
  <si>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</si>
  <si>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</si>
  <si>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</si>
  <si>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</si>
  <si>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</si>
  <si>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</si>
  <si>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</si>
  <si>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</si>
  <si>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</si>
  <si>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</si>
  <si>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</si>
  <si>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</si>
  <si>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</si>
  <si>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</si>
  <si>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</si>
  <si>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</si>
  <si>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</si>
  <si>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</si>
  <si>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</si>
  <si>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</si>
  <si>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</si>
  <si>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</si>
  <si>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</si>
  <si>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</si>
  <si>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</si>
  <si>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</si>
  <si>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</si>
  <si>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</si>
  <si>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</si>
  <si>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</si>
  <si>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</si>
  <si>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</si>
  <si>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</si>
  <si>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</si>
  <si>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</si>
  <si>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</si>
  <si>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</si>
  <si>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</si>
  <si>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</si>
  <si>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</si>
  <si>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</si>
  <si>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</si>
  <si>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</si>
  <si>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</si>
  <si>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</si>
  <si>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</si>
  <si>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</si>
  <si>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</si>
  <si>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</si>
  <si>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</si>
  <si>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</si>
  <si>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</si>
  <si>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</si>
  <si>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</si>
  <si>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</si>
  <si>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</si>
  <si>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</si>
  <si>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</si>
  <si>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</si>
  <si>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</si>
  <si>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</si>
  <si>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</si>
  <si>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</si>
  <si>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</si>
  <si>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</si>
  <si>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</si>
  <si>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</si>
  <si>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</si>
  <si>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</si>
  <si>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</si>
  <si>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</si>
  <si>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</si>
  <si>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</si>
  <si>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</si>
  <si>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</si>
  <si>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</si>
  <si>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</si>
  <si>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</si>
  <si>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</si>
  <si>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</si>
  <si>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</si>
  <si>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</si>
  <si>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</si>
  <si>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</si>
  <si>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</si>
  <si>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</si>
  <si>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</si>
  <si>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</si>
  <si>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</si>
  <si>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</si>
  <si>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</si>
  <si>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</si>
  <si>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</si>
  <si>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</si>
  <si>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</si>
  <si>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</si>
  <si>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</si>
  <si>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</si>
  <si>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</si>
  <si>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</si>
  <si>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</si>
  <si>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</si>
  <si>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</si>
  <si>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</si>
  <si>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</si>
  <si>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</si>
  <si>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</si>
  <si>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</si>
  <si>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</si>
  <si>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</si>
  <si>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</si>
  <si>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</si>
  <si>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</si>
  <si>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</si>
  <si>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</si>
  <si>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</si>
  <si>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</si>
  <si>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</si>
  <si>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</si>
  <si>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</si>
  <si>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</si>
  <si>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</si>
  <si>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</si>
  <si>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</si>
  <si>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</si>
  <si>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</si>
  <si>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</si>
  <si>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</si>
  <si>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</si>
  <si>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</si>
  <si>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</si>
  <si>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</si>
  <si>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</si>
  <si>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</si>
  <si>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</si>
  <si>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</si>
  <si>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</si>
  <si>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</si>
  <si>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</si>
  <si>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</si>
  <si>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</si>
  <si>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</si>
  <si>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</si>
  <si>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</si>
  <si>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</si>
  <si>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</si>
  <si>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</si>
  <si>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</si>
  <si>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</si>
  <si>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</si>
  <si>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</si>
  <si>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</si>
  <si>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</si>
  <si>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</si>
  <si>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</si>
  <si>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</si>
  <si>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</si>
  <si>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</si>
  <si>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</si>
  <si>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</si>
  <si>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</si>
  <si>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</si>
  <si>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</si>
  <si>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</si>
  <si>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</si>
  <si>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</si>
  <si>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</si>
  <si>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</si>
  <si>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</si>
  <si>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</si>
  <si>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</si>
  <si>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</si>
  <si>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</si>
  <si>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</si>
  <si>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</si>
  <si>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</si>
  <si>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</si>
  <si>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</si>
  <si>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</si>
  <si>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</si>
  <si>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</si>
  <si>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</si>
  <si>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</si>
  <si>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</si>
  <si>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</si>
  <si>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</si>
  <si>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</si>
  <si>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</si>
  <si>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</si>
  <si>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</si>
  <si>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</si>
  <si>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</si>
  <si>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</si>
  <si>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</si>
  <si>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</si>
  <si>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</si>
  <si>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</si>
  <si>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</si>
  <si>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</si>
  <si>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</si>
  <si>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</si>
  <si>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</si>
  <si>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</si>
  <si>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</si>
  <si>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</si>
  <si>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</si>
  <si>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</si>
  <si>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</si>
  <si>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</si>
  <si>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</si>
  <si>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</si>
  <si>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</si>
  <si>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</si>
  <si>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</si>
  <si>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</si>
  <si>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</si>
  <si>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</si>
  <si>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</si>
  <si>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</si>
  <si>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</si>
  <si>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</si>
  <si>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</si>
  <si>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</si>
  <si>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</si>
  <si>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</si>
  <si>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</si>
  <si>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</si>
  <si>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</si>
  <si>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</si>
  <si>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</si>
  <si>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</si>
  <si>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</si>
  <si>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</si>
  <si>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</si>
  <si>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</si>
  <si>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</si>
  <si>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</si>
  <si>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</si>
  <si>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</si>
  <si>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</si>
  <si>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</si>
  <si>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</si>
  <si>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</si>
  <si>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</si>
  <si>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</si>
  <si>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</si>
  <si>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</si>
  <si>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</si>
  <si>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</si>
  <si>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</si>
  <si>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</si>
  <si>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</si>
  <si>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</si>
  <si>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</si>
  <si>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</si>
  <si>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</si>
  <si>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</si>
  <si>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</si>
  <si>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</si>
  <si>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</si>
  <si>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</si>
  <si>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</si>
  <si>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</si>
  <si>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</si>
  <si>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</si>
  <si>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</si>
  <si>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</si>
  <si>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</si>
  <si>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</si>
  <si>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</si>
  <si>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</si>
  <si>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</si>
  <si>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</si>
  <si>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</si>
  <si>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</si>
  <si>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</si>
  <si>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</si>
  <si>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</si>
  <si>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</si>
  <si>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</si>
  <si>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</si>
  <si>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</si>
  <si>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</si>
  <si>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</si>
  <si>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</si>
  <si>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</si>
  <si>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</si>
  <si>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</si>
  <si>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</si>
  <si>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</si>
  <si>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</si>
  <si>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</si>
  <si>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</si>
  <si>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</si>
  <si>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</si>
  <si>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</si>
  <si>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</si>
  <si>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</si>
  <si>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</si>
  <si>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</si>
  <si>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</si>
  <si>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</si>
  <si>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</si>
  <si>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</si>
  <si>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</si>
  <si>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</si>
  <si>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</si>
  <si>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</si>
  <si>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</si>
  <si>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</si>
  <si>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</si>
  <si>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</si>
  <si>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</si>
  <si>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</si>
  <si>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</si>
  <si>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</si>
  <si>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</si>
  <si>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</si>
  <si>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</si>
  <si>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</si>
  <si>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</si>
  <si>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</si>
  <si>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</si>
  <si>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</si>
  <si>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</si>
  <si>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</si>
  <si>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</si>
  <si>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</si>
  <si>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</si>
  <si>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</si>
  <si>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</si>
  <si>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</si>
  <si>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</si>
  <si>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</si>
  <si>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</si>
  <si>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</si>
  <si>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</si>
  <si>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</si>
  <si>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</si>
  <si>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</si>
  <si>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</si>
  <si>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</si>
  <si>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</si>
  <si>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</si>
  <si>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</si>
  <si>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</si>
  <si>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</si>
  <si>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</si>
  <si>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</si>
  <si>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</si>
  <si>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</si>
  <si>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</si>
  <si>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</si>
  <si>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</si>
  <si>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</si>
  <si>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</si>
  <si>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</si>
  <si>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</si>
  <si>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</si>
  <si>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</si>
  <si>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</si>
  <si>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</si>
  <si>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</si>
  <si>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</si>
  <si>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</si>
  <si>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</si>
  <si>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</si>
  <si>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</si>
  <si>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</si>
  <si>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</si>
  <si>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</si>
  <si>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</si>
  <si>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</si>
  <si>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</si>
  <si>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</si>
  <si>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</si>
  <si>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</si>
  <si>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</si>
  <si>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</si>
  <si>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</si>
  <si>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</si>
  <si>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</si>
  <si>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</si>
  <si>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</si>
  <si>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</si>
  <si>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</si>
  <si>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</si>
  <si>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</si>
  <si>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</si>
  <si>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</si>
  <si>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</si>
  <si>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</si>
  <si>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</si>
  <si>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</si>
  <si>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</si>
  <si>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</si>
  <si>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</si>
  <si>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</si>
  <si>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</si>
  <si>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</si>
  <si>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</si>
  <si>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</si>
  <si>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</si>
  <si>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</si>
  <si>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</si>
  <si>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</si>
  <si>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</si>
  <si>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</si>
  <si>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</si>
  <si>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</si>
  <si>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</si>
  <si>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</si>
  <si>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</si>
  <si>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</si>
  <si>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</si>
  <si>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</si>
  <si>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</si>
  <si>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</si>
  <si>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</si>
  <si>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</si>
  <si>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</si>
  <si>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</si>
  <si>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</si>
  <si>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</si>
  <si>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</si>
  <si>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</si>
  <si>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</si>
  <si>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</si>
  <si>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</si>
  <si>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</si>
  <si>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</si>
  <si>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</si>
  <si>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</si>
  <si>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</si>
  <si>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</si>
  <si>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</si>
  <si>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</si>
  <si>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</si>
  <si>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</si>
  <si>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</si>
  <si>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</si>
  <si>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</si>
  <si>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</si>
  <si>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</si>
  <si>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</si>
  <si>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</si>
  <si>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</si>
  <si>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</si>
  <si>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</si>
  <si>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</si>
  <si>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</si>
  <si>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</si>
  <si>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</si>
  <si>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</si>
  <si>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</si>
  <si>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</si>
  <si>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</si>
  <si>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</si>
  <si>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</si>
  <si>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</si>
  <si>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</si>
  <si>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</si>
  <si>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</si>
  <si>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</si>
  <si>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</si>
  <si>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</si>
  <si>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</si>
  <si>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</si>
  <si>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</si>
  <si>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</si>
  <si>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</si>
  <si>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</si>
  <si>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</si>
  <si>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</si>
  <si>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</si>
  <si>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</si>
  <si>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</si>
  <si>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</si>
  <si>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</si>
  <si>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</si>
  <si>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</si>
  <si>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</si>
  <si>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</si>
  <si>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</si>
  <si>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</si>
  <si>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</si>
  <si>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</si>
  <si>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</si>
  <si>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</si>
  <si>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</si>
  <si>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</si>
  <si>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</si>
  <si>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</si>
  <si>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</si>
  <si>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</si>
  <si>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</si>
  <si>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</si>
  <si>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</si>
  <si>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</si>
  <si>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</si>
  <si>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</si>
  <si>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</si>
  <si>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</si>
  <si>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</si>
  <si>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</si>
  <si>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</si>
  <si>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</si>
  <si>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</si>
  <si>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</si>
  <si>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</si>
  <si>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</si>
  <si>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</si>
  <si>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</si>
  <si>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</si>
  <si>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</si>
  <si>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</si>
  <si>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</si>
  <si>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</si>
  <si>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</si>
  <si>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</si>
  <si>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</si>
  <si>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</si>
  <si>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</si>
  <si>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</si>
  <si>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</si>
  <si>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</si>
  <si>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</si>
  <si>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</si>
  <si>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</si>
  <si>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</si>
  <si>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</si>
  <si>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</si>
  <si>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</si>
  <si>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</si>
  <si>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</si>
  <si>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</si>
  <si>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</si>
  <si>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</si>
  <si>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</si>
  <si>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</si>
  <si>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</si>
  <si>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</si>
  <si>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</si>
  <si>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</si>
  <si>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</si>
  <si>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</si>
  <si>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</si>
  <si>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</si>
  <si>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</si>
  <si>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</si>
  <si>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</si>
  <si>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</si>
  <si>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</si>
  <si>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</si>
  <si>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</si>
  <si>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</si>
  <si>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</si>
  <si>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</si>
  <si>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</si>
  <si>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</si>
  <si>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</si>
  <si>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</si>
  <si>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</si>
  <si>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</si>
  <si>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</si>
  <si>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</si>
  <si>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</si>
  <si>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</si>
  <si>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</si>
  <si>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</si>
  <si>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</si>
  <si>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</si>
  <si>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</si>
  <si>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</si>
  <si>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</si>
  <si>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</si>
  <si>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</si>
  <si>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</si>
  <si>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</si>
  <si>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</si>
  <si>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</si>
  <si>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</si>
  <si>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</si>
  <si>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</si>
  <si>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</si>
  <si>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</si>
  <si>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</si>
  <si>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</si>
  <si>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</si>
  <si>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</si>
  <si>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</si>
  <si>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</si>
  <si>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</si>
  <si>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</si>
  <si>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</si>
  <si>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</si>
  <si>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</si>
  <si>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</si>
  <si>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</si>
  <si>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</si>
  <si>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</si>
  <si>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</si>
  <si>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</si>
  <si>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</si>
  <si>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</si>
  <si>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</si>
  <si>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</si>
  <si>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</si>
  <si>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</si>
  <si>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</si>
  <si>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</si>
  <si>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</si>
  <si>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</si>
  <si>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</si>
  <si>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</si>
  <si>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</si>
  <si>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</si>
  <si>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</si>
  <si>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</si>
  <si>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</si>
  <si>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</si>
  <si>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</si>
  <si>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</si>
  <si>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</si>
  <si>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</si>
  <si>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</si>
  <si>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</si>
  <si>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</si>
  <si>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</si>
  <si>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</si>
  <si>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</si>
  <si>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</si>
  <si>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</si>
  <si>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</si>
  <si>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</si>
  <si>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</si>
  <si>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</si>
  <si>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</si>
  <si>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</si>
  <si>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</si>
  <si>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</si>
  <si>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</si>
  <si>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</si>
  <si>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</si>
  <si>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</si>
  <si>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</si>
  <si>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</si>
  <si>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</si>
  <si>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</si>
  <si>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</si>
  <si>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</si>
  <si>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</si>
  <si>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</si>
  <si>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</si>
  <si>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</si>
  <si>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</si>
  <si>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</si>
  <si>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</si>
  <si>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</si>
  <si>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</si>
  <si>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</si>
  <si>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</si>
  <si>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</si>
  <si>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</si>
  <si>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</si>
  <si>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</si>
  <si>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</si>
  <si>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</si>
  <si>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</si>
  <si>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</si>
  <si>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</si>
  <si>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</si>
  <si>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</si>
  <si>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</si>
  <si>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</si>
  <si>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</si>
  <si>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</si>
  <si>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</si>
  <si>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</si>
  <si>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</si>
  <si>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</si>
  <si>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</si>
  <si>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</si>
  <si>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</si>
  <si>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</si>
  <si>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</si>
  <si>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</si>
  <si>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</si>
  <si>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</si>
  <si>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</si>
  <si>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</si>
  <si>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</si>
  <si>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</si>
  <si>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</si>
  <si>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</si>
  <si>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</si>
  <si>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</si>
  <si>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</si>
  <si>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</si>
  <si>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</si>
  <si>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</si>
  <si>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</si>
  <si>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</si>
  <si>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</si>
  <si>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</si>
  <si>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</si>
  <si>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</si>
  <si>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</si>
  <si>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</si>
  <si>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</si>
  <si>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</si>
  <si>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</si>
  <si>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</si>
  <si>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</si>
  <si>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</si>
  <si>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</si>
  <si>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</si>
  <si>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</si>
  <si>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</si>
  <si>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</si>
  <si>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</si>
  <si>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</si>
  <si>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</si>
  <si>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</si>
  <si>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</si>
  <si>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</si>
  <si>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</si>
  <si>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</si>
  <si>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</si>
  <si>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</si>
  <si>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</si>
  <si>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</si>
  <si>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</si>
  <si>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</si>
  <si>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</si>
  <si>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</si>
  <si>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</si>
  <si>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</si>
  <si>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</si>
  <si>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</si>
  <si>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</si>
  <si>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</si>
  <si>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</si>
  <si>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</si>
  <si>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</si>
  <si>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</si>
  <si>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</si>
  <si>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</si>
  <si>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</si>
  <si>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</si>
  <si>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</si>
  <si>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</si>
  <si>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</si>
  <si>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</si>
  <si>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</si>
  <si>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</si>
  <si>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</si>
  <si>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</si>
  <si>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</si>
  <si>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</si>
  <si>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</si>
  <si>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</si>
  <si>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</si>
  <si>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</si>
  <si>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</si>
  <si>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</si>
  <si>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</si>
  <si>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</si>
  <si>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</si>
  <si>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</si>
  <si>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</si>
  <si>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</si>
  <si>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</si>
  <si>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</si>
  <si>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</si>
  <si>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</si>
  <si>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</si>
  <si>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</si>
  <si>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</si>
  <si>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</si>
  <si>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</si>
  <si>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</si>
  <si>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</si>
  <si>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</si>
  <si>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</si>
  <si>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</si>
  <si>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</si>
  <si>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</si>
  <si>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</si>
  <si>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</si>
  <si>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</si>
  <si>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</si>
  <si>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</si>
  <si>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</si>
  <si>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</si>
  <si>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</si>
  <si>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</si>
  <si>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</si>
  <si>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</si>
  <si>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</si>
  <si>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</si>
  <si>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</si>
  <si>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</si>
  <si>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</si>
  <si>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</si>
  <si>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</si>
  <si>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</si>
  <si>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</si>
  <si>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</si>
  <si>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</si>
  <si>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</si>
  <si>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</si>
  <si>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</si>
  <si>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</si>
  <si>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</si>
  <si>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</si>
  <si>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</si>
  <si>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</si>
  <si>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</si>
  <si>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</si>
  <si>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</si>
  <si>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</si>
  <si>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</si>
  <si>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</si>
  <si>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</si>
  <si>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</si>
  <si>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</si>
  <si>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</si>
  <si>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</si>
  <si>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</si>
  <si>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</si>
  <si>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</si>
  <si>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</si>
  <si>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</si>
  <si>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</si>
  <si>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</si>
  <si>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</si>
  <si>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</si>
  <si>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</si>
  <si>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</si>
  <si>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</si>
  <si>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</si>
  <si>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</si>
  <si>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</si>
  <si>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</si>
  <si>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</si>
  <si>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</si>
  <si>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</si>
  <si>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</si>
  <si>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</si>
  <si>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</si>
  <si>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</si>
  <si>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</si>
  <si>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</si>
  <si>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</si>
  <si>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</si>
  <si>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</si>
  <si>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</si>
  <si>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</si>
  <si>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</si>
  <si>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</si>
  <si>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</si>
  <si>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</si>
  <si>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</si>
  <si>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</si>
  <si>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</si>
  <si>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</si>
  <si>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</si>
  <si>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</si>
  <si>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</si>
  <si>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</si>
  <si>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</si>
  <si>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</si>
  <si>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</si>
  <si>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</si>
  <si>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</si>
  <si>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</si>
  <si>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</si>
  <si>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</si>
  <si>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</si>
  <si>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</si>
  <si>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</si>
  <si>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</si>
  <si>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</si>
  <si>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</si>
  <si>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</si>
  <si>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</si>
  <si>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</si>
  <si>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</si>
  <si>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</si>
  <si>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</si>
  <si>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</si>
  <si>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</si>
  <si>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</si>
  <si>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</si>
  <si>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</si>
  <si>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</si>
  <si>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</si>
  <si>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</si>
  <si>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</si>
  <si>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</si>
  <si>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</si>
  <si>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</si>
  <si>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</si>
  <si>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</si>
  <si>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</si>
  <si>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</si>
  <si>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</si>
  <si>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</si>
  <si>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</si>
  <si>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</si>
  <si>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</si>
  <si>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</si>
  <si>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</si>
  <si>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</si>
  <si>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</si>
  <si>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</si>
  <si>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</si>
  <si>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</si>
  <si>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</si>
  <si>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</si>
  <si>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</si>
  <si>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</si>
  <si>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</si>
  <si>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</si>
  <si>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</si>
  <si>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</si>
  <si>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</si>
  <si>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</si>
  <si>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</si>
  <si>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</si>
  <si>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</si>
  <si>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</si>
  <si>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</si>
  <si>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</si>
  <si>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</si>
  <si>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</si>
  <si>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</si>
  <si>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</si>
  <si>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</si>
  <si>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</si>
  <si>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</si>
  <si>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</si>
  <si>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</si>
  <si>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</si>
  <si>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</si>
  <si>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</si>
  <si>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</si>
  <si>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</si>
  <si>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</si>
  <si>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</si>
  <si>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</si>
  <si>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</si>
  <si>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</si>
  <si>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</si>
  <si>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</si>
  <si>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</si>
  <si>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</si>
  <si>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</si>
  <si>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</si>
  <si>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</si>
  <si>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</si>
  <si>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</si>
  <si>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</si>
  <si>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</si>
  <si>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</si>
  <si>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</si>
  <si>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</si>
  <si>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</si>
  <si>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</si>
  <si>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</si>
  <si>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</si>
  <si>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</si>
  <si>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</si>
  <si>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</si>
  <si>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</si>
  <si>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</si>
  <si>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</si>
  <si>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</si>
  <si>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</si>
  <si>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</si>
  <si>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</si>
  <si>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</si>
  <si>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</si>
  <si>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</si>
  <si>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</si>
  <si>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</si>
  <si>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</si>
  <si>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</si>
  <si>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</si>
  <si>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</si>
  <si>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</si>
  <si>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</si>
  <si>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</si>
  <si>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</si>
  <si>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</si>
  <si>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</si>
  <si>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</si>
  <si>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</si>
  <si>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</si>
  <si>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</si>
  <si>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</si>
  <si>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</si>
  <si>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</si>
  <si>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</si>
  <si>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</si>
  <si>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</si>
  <si>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</si>
  <si>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</si>
  <si>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</si>
  <si>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</si>
  <si>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</si>
  <si>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</si>
  <si>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</si>
  <si>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</si>
  <si>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</si>
  <si>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</si>
  <si>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</si>
  <si>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</si>
  <si>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</si>
  <si>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</si>
  <si>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</si>
  <si>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</si>
  <si>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</si>
  <si>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</si>
  <si>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</si>
  <si>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</si>
  <si>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</si>
  <si>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</si>
  <si>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</si>
  <si>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</si>
  <si>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</si>
  <si>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</si>
  <si>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</si>
  <si>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</si>
  <si>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</si>
  <si>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</si>
  <si>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</si>
  <si>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</si>
  <si>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</si>
  <si>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</si>
  <si>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</si>
  <si>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</si>
  <si>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</si>
  <si>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</si>
  <si>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</si>
  <si>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</si>
  <si>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</si>
  <si>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</si>
  <si>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</si>
  <si>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</si>
  <si>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</si>
  <si>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</si>
  <si>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</si>
  <si>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</si>
  <si>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</si>
  <si>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</si>
  <si>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</si>
  <si>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</si>
  <si>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</si>
  <si>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</si>
  <si>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</si>
  <si>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</si>
  <si>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</si>
  <si>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</si>
  <si>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</si>
  <si>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</si>
  <si>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</si>
  <si>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</si>
  <si>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</si>
  <si>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</si>
  <si>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</si>
  <si>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</si>
  <si>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</si>
  <si>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</si>
  <si>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</si>
  <si>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</si>
  <si>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</si>
  <si>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</si>
  <si>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</si>
  <si>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</si>
  <si>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</si>
  <si>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</si>
  <si>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</si>
  <si>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</si>
  <si>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</si>
  <si>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</si>
  <si>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</si>
  <si>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</si>
  <si>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</si>
  <si>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</si>
  <si>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</si>
  <si>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</si>
  <si>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</si>
  <si>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</si>
  <si>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</si>
  <si>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</si>
  <si>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</si>
  <si>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</si>
  <si>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</si>
  <si>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</si>
  <si>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</si>
  <si>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</si>
  <si>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</si>
  <si>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</si>
  <si>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</si>
  <si>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</si>
  <si>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</si>
  <si>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</si>
  <si>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</si>
  <si>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</si>
  <si>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</si>
  <si>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</si>
  <si>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</si>
  <si>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</si>
  <si>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</si>
  <si>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</si>
  <si>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</si>
  <si>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</si>
  <si>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</si>
  <si>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</si>
  <si>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</si>
  <si>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</si>
  <si>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</si>
  <si>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</si>
  <si>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</si>
  <si>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</si>
  <si>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</si>
  <si>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</si>
  <si>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</si>
  <si>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</si>
  <si>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</si>
  <si>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</si>
  <si>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</si>
  <si>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</si>
  <si>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</si>
  <si>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</si>
  <si>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</si>
  <si>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</si>
  <si>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</si>
  <si>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</si>
  <si>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</si>
  <si>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</si>
  <si>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</si>
  <si>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</si>
  <si>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</si>
  <si>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</si>
  <si>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</si>
  <si>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</si>
  <si>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</si>
  <si>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</si>
  <si>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</si>
  <si>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</si>
  <si>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</si>
  <si>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</si>
  <si>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</si>
  <si>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</si>
  <si>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</si>
  <si>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</si>
  <si>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</si>
  <si>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</si>
  <si>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</si>
  <si>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</si>
  <si>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</si>
  <si>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</si>
  <si>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</si>
  <si>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</si>
  <si>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</si>
  <si>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</si>
  <si>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</si>
  <si>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</si>
  <si>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</si>
  <si>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</si>
  <si>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</si>
  <si>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</si>
  <si>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</si>
  <si>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</si>
  <si>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</si>
  <si>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</si>
  <si>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</si>
  <si>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</si>
  <si>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</si>
  <si>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</si>
  <si>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</si>
  <si>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</si>
  <si>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</si>
  <si>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</si>
  <si>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</si>
  <si>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</si>
  <si>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</si>
  <si>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</si>
  <si>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</si>
  <si>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</si>
  <si>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</si>
  <si>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</si>
  <si>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</si>
  <si>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</si>
  <si>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</si>
  <si>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</si>
  <si>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</si>
  <si>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</si>
  <si>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</si>
  <si>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</si>
  <si>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</si>
  <si>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</si>
  <si>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</si>
  <si>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</si>
  <si>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</si>
  <si>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</si>
  <si>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</si>
  <si>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</si>
  <si>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</si>
  <si>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</si>
  <si>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</si>
  <si>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</si>
  <si>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</si>
  <si>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</si>
  <si>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</si>
  <si>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</si>
  <si>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</si>
  <si>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</si>
  <si>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</si>
  <si>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</si>
  <si>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</si>
  <si>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</si>
  <si>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</si>
  <si>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</si>
  <si>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</si>
  <si>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</si>
  <si>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</si>
  <si>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</si>
  <si>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</si>
  <si>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</si>
  <si>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</si>
  <si>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</si>
  <si>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</si>
  <si>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</si>
  <si>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</si>
  <si>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</si>
  <si>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</si>
  <si>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</si>
  <si>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</si>
  <si>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</si>
  <si>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</si>
  <si>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</si>
  <si>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</si>
  <si>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</si>
  <si>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</si>
  <si>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</si>
  <si>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</si>
  <si>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</si>
  <si>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</si>
  <si>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</si>
  <si>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</si>
  <si>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</si>
  <si>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</si>
  <si>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</si>
  <si>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</si>
  <si>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</si>
  <si>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</si>
  <si>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</si>
  <si>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</si>
  <si>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</si>
  <si>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</si>
  <si>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</si>
  <si>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</si>
  <si>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</si>
  <si>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</si>
  <si>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</si>
  <si>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</si>
  <si>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</si>
  <si>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</si>
  <si>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</si>
  <si>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</si>
  <si>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</si>
  <si>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</si>
  <si>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</si>
  <si>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</si>
  <si>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</si>
  <si>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</si>
  <si>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</si>
  <si>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</si>
  <si>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</si>
  <si>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</si>
  <si>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</si>
  <si>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</si>
  <si>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</si>
  <si>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</si>
  <si>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</si>
  <si>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</si>
  <si>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</si>
  <si>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</si>
  <si>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</si>
  <si>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</si>
  <si>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</si>
  <si>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</si>
  <si>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</si>
  <si>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</si>
  <si>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</si>
  <si>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</si>
  <si>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</si>
  <si>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</si>
  <si>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</si>
  <si>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</si>
  <si>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</si>
  <si>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</si>
  <si>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</si>
  <si>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</si>
  <si>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</si>
  <si>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</si>
  <si>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</si>
  <si>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</si>
  <si>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</si>
  <si>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</si>
  <si>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</si>
  <si>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</si>
  <si>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</si>
  <si>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</si>
  <si>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</si>
  <si>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</si>
  <si>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</si>
  <si>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</si>
  <si>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</si>
  <si>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</si>
  <si>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</si>
  <si>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</si>
  <si>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</si>
  <si>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</si>
  <si>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</si>
  <si>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</si>
  <si>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</si>
  <si>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</si>
  <si>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</si>
  <si>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</si>
  <si>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</si>
  <si>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</si>
  <si>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</si>
  <si>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</si>
  <si>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</si>
  <si>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</si>
  <si>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</si>
  <si>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</si>
  <si>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</si>
  <si>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</si>
  <si>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</si>
  <si>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</si>
  <si>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</si>
  <si>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</si>
  <si>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</si>
  <si>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</si>
  <si>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</si>
  <si>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</si>
  <si>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</si>
  <si>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</si>
  <si>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</si>
  <si>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</si>
  <si>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</si>
  <si>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</si>
  <si>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</si>
  <si>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</si>
  <si>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</si>
  <si>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</si>
  <si>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</si>
  <si>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</si>
  <si>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</si>
  <si>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</si>
  <si>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</si>
  <si>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</si>
  <si>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</si>
  <si>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</si>
  <si>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</si>
  <si>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</si>
  <si>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</si>
  <si>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</si>
  <si>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</si>
  <si>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</si>
  <si>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</si>
  <si>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</si>
  <si>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</si>
  <si>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</si>
  <si>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</si>
  <si>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</si>
  <si>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</si>
  <si>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</si>
  <si>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</si>
  <si>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</si>
  <si>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</si>
  <si>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</si>
  <si>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</si>
  <si>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</si>
  <si>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</si>
  <si>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</si>
  <si>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</si>
  <si>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</si>
  <si>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</si>
  <si>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</si>
  <si>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</si>
  <si>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</si>
  <si>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</si>
  <si>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</si>
  <si>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</si>
  <si>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</si>
  <si>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</si>
  <si>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</si>
  <si>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</si>
  <si>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</si>
  <si>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</si>
  <si>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</si>
  <si>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</si>
  <si>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</si>
  <si>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</si>
  <si>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</si>
  <si>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</si>
  <si>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</si>
  <si>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</si>
  <si>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</si>
  <si>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</si>
  <si>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</si>
  <si>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</si>
  <si>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</si>
  <si>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</si>
  <si>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</si>
  <si>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</si>
  <si>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</si>
  <si>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</si>
  <si>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</si>
  <si>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</si>
  <si>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</si>
  <si>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</si>
  <si>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</si>
  <si>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</si>
  <si>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</si>
  <si>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</si>
  <si>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</si>
  <si>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</si>
  <si>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</si>
  <si>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</si>
  <si>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</si>
  <si>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</si>
  <si>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</si>
  <si>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</si>
  <si>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</si>
  <si>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</si>
  <si>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</si>
  <si>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</si>
  <si>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</si>
  <si>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</si>
  <si>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</si>
  <si>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</si>
  <si>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</si>
  <si>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</si>
  <si>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</si>
  <si>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</si>
  <si>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</si>
  <si>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</si>
  <si>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</si>
  <si>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</si>
  <si>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</si>
  <si>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</si>
  <si>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</si>
  <si>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</si>
  <si>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</si>
  <si>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</si>
  <si>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</si>
  <si>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</si>
  <si>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</si>
  <si>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</si>
  <si>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</si>
  <si>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</si>
  <si>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</si>
  <si>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</si>
  <si>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</si>
  <si>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</si>
  <si>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</si>
  <si>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</si>
  <si>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</si>
  <si>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</si>
  <si>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</si>
  <si>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</si>
  <si>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</si>
  <si>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</si>
  <si>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</si>
  <si>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</si>
  <si>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</si>
  <si>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</si>
  <si>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</si>
  <si>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</si>
  <si>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</si>
  <si>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</si>
  <si>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</si>
  <si>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</si>
  <si>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</si>
  <si>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</si>
  <si>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</si>
  <si>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</si>
  <si>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</si>
  <si>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</si>
  <si>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</si>
  <si>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</si>
  <si>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</si>
  <si>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</si>
  <si>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</si>
  <si>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</si>
  <si>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</si>
  <si>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</si>
  <si>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</si>
  <si>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</si>
  <si>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</si>
  <si>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</si>
  <si>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</si>
  <si>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</si>
  <si>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</si>
  <si>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</si>
  <si>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</si>
  <si>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</si>
  <si>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</si>
  <si>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</si>
  <si>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</si>
  <si>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</si>
  <si>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</si>
  <si>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</si>
  <si>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</si>
  <si>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</si>
  <si>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</si>
  <si>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</si>
  <si>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</si>
  <si>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</si>
  <si>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</si>
  <si>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</si>
  <si>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</si>
  <si>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</si>
  <si>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</si>
  <si>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</si>
  <si>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</si>
  <si>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</si>
  <si>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</si>
  <si>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</si>
  <si>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</si>
  <si>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</si>
  <si>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</si>
  <si>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</si>
  <si>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</si>
  <si>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</si>
  <si>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</si>
  <si>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</si>
  <si>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</si>
  <si>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</si>
  <si>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</si>
  <si>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</si>
  <si>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</si>
  <si>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</si>
  <si>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</si>
  <si>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</si>
  <si>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</si>
  <si>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</si>
  <si>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</si>
  <si>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</si>
  <si>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</si>
  <si>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</si>
  <si>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</si>
  <si>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</si>
  <si>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</si>
  <si>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</si>
  <si>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</si>
  <si>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</si>
  <si>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</si>
  <si>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</si>
  <si>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</si>
  <si>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</si>
  <si>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</si>
  <si>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</si>
  <si>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</si>
  <si>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</si>
  <si>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</si>
  <si>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</si>
  <si>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</si>
  <si>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</si>
  <si>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</si>
  <si>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</si>
  <si>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</si>
  <si>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</si>
  <si>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</si>
  <si>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</si>
  <si>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</si>
  <si>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</si>
  <si>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</si>
  <si>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</si>
  <si>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</si>
  <si>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</si>
  <si>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</si>
  <si>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</si>
  <si>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</si>
  <si>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</si>
  <si>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</si>
  <si>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</si>
  <si>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</si>
  <si>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</si>
  <si>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</si>
  <si>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</si>
  <si>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</si>
  <si>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</si>
  <si>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</si>
  <si>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</si>
  <si>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</si>
  <si>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</si>
  <si>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</si>
  <si>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</si>
  <si>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</si>
  <si>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</si>
  <si>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</si>
  <si>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</si>
  <si>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</si>
  <si>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</si>
  <si>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</si>
  <si>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</si>
  <si>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</si>
  <si>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</si>
  <si>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</si>
  <si>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</si>
  <si>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</si>
  <si>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</si>
  <si>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</si>
  <si>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</si>
  <si>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</si>
  <si>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</si>
  <si>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</si>
  <si>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</si>
  <si>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</si>
  <si>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</si>
  <si>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</si>
  <si>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</si>
  <si>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</si>
  <si>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</si>
  <si>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</si>
  <si>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</si>
  <si>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</si>
  <si>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</si>
  <si>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</si>
  <si>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</si>
  <si>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</si>
  <si>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</si>
  <si>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</si>
  <si>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</si>
  <si>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</si>
  <si>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</si>
  <si>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</si>
  <si>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</si>
  <si>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</si>
  <si>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</si>
  <si>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</si>
  <si>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</si>
  <si>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</si>
  <si>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</si>
  <si>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</si>
  <si>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</si>
  <si>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</si>
  <si>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</si>
  <si>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</si>
  <si>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</si>
  <si>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</si>
  <si>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</si>
  <si>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</si>
  <si>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</si>
  <si>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</si>
  <si>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</si>
  <si>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</si>
  <si>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</si>
  <si>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</si>
  <si>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</si>
  <si>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</si>
  <si>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</si>
  <si>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</si>
  <si>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</si>
  <si>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</si>
  <si>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</si>
  <si>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</si>
  <si>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</si>
  <si>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</si>
  <si>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</si>
  <si>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</si>
  <si>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</si>
  <si>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</si>
  <si>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</si>
  <si>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</si>
  <si>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</si>
  <si>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</si>
  <si>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</si>
  <si>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</si>
  <si>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</si>
  <si>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</si>
  <si>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</si>
  <si>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</si>
  <si>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</si>
  <si>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</si>
  <si>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</si>
  <si>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</si>
  <si>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</si>
  <si>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</si>
  <si>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</si>
  <si>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</si>
  <si>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</si>
  <si>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</si>
  <si>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</si>
  <si>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</si>
  <si>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</si>
  <si>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</si>
  <si>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</si>
  <si>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</si>
  <si>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</si>
  <si>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</si>
  <si>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</si>
  <si>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</si>
  <si>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</si>
  <si>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</si>
  <si>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</si>
  <si>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</si>
  <si>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</si>
  <si>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</si>
  <si>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</si>
  <si>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</si>
  <si>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</si>
  <si>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</si>
  <si>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</si>
  <si>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</si>
  <si>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</si>
  <si>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</si>
  <si>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</si>
  <si>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</si>
  <si>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</si>
  <si>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</si>
  <si>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</si>
  <si>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</si>
  <si>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</si>
  <si>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</si>
  <si>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</si>
  <si>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</si>
  <si>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</si>
  <si>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</si>
  <si>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</si>
  <si>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</si>
  <si>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</si>
  <si>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</si>
  <si>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</si>
  <si>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</si>
  <si>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</si>
  <si>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</si>
  <si>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</si>
  <si>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</si>
  <si>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</si>
  <si>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</si>
  <si>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</si>
  <si>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</si>
  <si>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</si>
  <si>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</si>
  <si>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</si>
  <si>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</si>
  <si>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</si>
  <si>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</si>
  <si>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</si>
  <si>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</si>
  <si>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</si>
  <si>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</si>
  <si>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</si>
  <si>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</si>
  <si>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</si>
  <si>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</si>
  <si>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</si>
  <si>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</si>
  <si>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</si>
  <si>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</si>
  <si>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</si>
  <si>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</si>
  <si>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</si>
  <si>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</si>
  <si>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</si>
  <si>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</si>
  <si>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</si>
  <si>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</si>
  <si>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</si>
  <si>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</si>
  <si>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</si>
  <si>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</si>
  <si>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</si>
  <si>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</si>
  <si>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</si>
  <si>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</si>
  <si>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</si>
  <si>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</si>
  <si>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</si>
  <si>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</si>
  <si>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</si>
  <si>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</si>
  <si>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</si>
  <si>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</si>
  <si>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</si>
  <si>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</si>
  <si>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</si>
  <si>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</si>
  <si>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</si>
  <si>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</si>
  <si>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</si>
  <si>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</si>
  <si>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</si>
  <si>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</si>
  <si>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</si>
  <si>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</si>
  <si>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</si>
  <si>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</si>
  <si>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</si>
  <si>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</si>
  <si>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</si>
  <si>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</si>
  <si>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</si>
  <si>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</si>
  <si>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</si>
  <si>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</si>
  <si>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</si>
  <si>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</si>
  <si>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</si>
  <si>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</si>
  <si>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</si>
  <si>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</si>
  <si>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</si>
  <si>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</si>
  <si>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</si>
  <si>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</si>
  <si>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</si>
  <si>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</si>
  <si>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</si>
  <si>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</si>
  <si>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</si>
  <si>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</si>
  <si>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</si>
  <si>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</si>
  <si>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</si>
  <si>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</si>
  <si>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</si>
  <si>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</si>
  <si>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</si>
  <si>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</si>
  <si>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</si>
  <si>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</si>
  <si>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</si>
  <si>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</si>
  <si>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</si>
  <si>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</si>
  <si>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</si>
  <si>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</si>
  <si>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</si>
  <si>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</si>
  <si>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</si>
  <si>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</si>
  <si>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</si>
  <si>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</si>
  <si>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</si>
  <si>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</si>
  <si>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</si>
  <si>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</si>
  <si>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</si>
  <si>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</si>
  <si>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</si>
  <si>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</si>
  <si>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</si>
  <si>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</si>
  <si>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</si>
  <si>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</si>
  <si>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</si>
  <si>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</si>
  <si>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</si>
  <si>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</si>
  <si>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</si>
  <si>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</si>
  <si>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</si>
  <si>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</si>
  <si>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</si>
  <si>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</si>
  <si>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</si>
  <si>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</si>
  <si>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</si>
  <si>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</si>
  <si>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</si>
  <si>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</si>
  <si>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</si>
  <si>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</si>
  <si>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</si>
  <si>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</si>
  <si>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</si>
  <si>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</si>
  <si>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</si>
  <si>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</si>
  <si>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</si>
  <si>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</si>
  <si>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</si>
  <si>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</si>
  <si>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</si>
  <si>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</si>
  <si>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</si>
  <si>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</si>
  <si>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</si>
  <si>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</si>
  <si>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</si>
  <si>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</si>
  <si>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</si>
  <si>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</si>
  <si>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</si>
  <si>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</si>
  <si>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</si>
  <si>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</si>
  <si>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</si>
  <si>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</si>
  <si>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</si>
  <si>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</si>
  <si>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</si>
  <si>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</si>
  <si>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</si>
  <si>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</si>
  <si>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</si>
  <si>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</si>
  <si>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</si>
  <si>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</si>
  <si>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</si>
  <si>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</si>
  <si>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</si>
  <si>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</si>
  <si>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</si>
  <si>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</si>
  <si>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</si>
  <si>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</si>
  <si>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</si>
  <si>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</si>
  <si>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</si>
  <si>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</si>
  <si>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</si>
  <si>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</si>
  <si>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</si>
  <si>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</si>
  <si>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</si>
  <si>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</si>
  <si>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</si>
  <si>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</si>
  <si>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</si>
  <si>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</si>
  <si>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</si>
  <si>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</si>
  <si>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</si>
  <si>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</si>
  <si>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</si>
  <si>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</si>
  <si>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</si>
  <si>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</si>
  <si>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</si>
  <si>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</si>
  <si>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</si>
  <si>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</si>
  <si>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</si>
  <si>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</si>
  <si>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</si>
  <si>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</si>
  <si>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</si>
  <si>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</si>
  <si>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</si>
  <si>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</si>
  <si>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</si>
  <si>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</si>
  <si>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</si>
  <si>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</si>
  <si>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</si>
  <si>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</si>
  <si>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</si>
  <si>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</si>
  <si>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</si>
  <si>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</si>
  <si>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</si>
  <si>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</si>
  <si>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</si>
  <si>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</si>
  <si>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</si>
  <si>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</si>
  <si>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</si>
  <si>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</si>
  <si>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</si>
  <si>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</si>
  <si>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</si>
  <si>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</si>
  <si>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</si>
  <si>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</si>
  <si>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</si>
  <si>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</si>
  <si>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</si>
  <si>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</si>
  <si>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</si>
  <si>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</si>
  <si>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</si>
  <si>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</si>
  <si>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</si>
  <si>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</si>
  <si>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</si>
  <si>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</si>
  <si>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</si>
  <si>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</si>
  <si>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</si>
  <si>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</si>
  <si>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</si>
  <si>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</si>
  <si>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</si>
  <si>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</si>
  <si>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</si>
  <si>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</si>
  <si>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</si>
  <si>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</si>
  <si>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</si>
  <si>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</si>
  <si>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</si>
  <si>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</si>
  <si>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</si>
  <si>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</si>
  <si>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</si>
  <si>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</si>
  <si>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</si>
  <si>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</si>
  <si>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</si>
  <si>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</si>
  <si>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</si>
  <si>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</si>
  <si>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</si>
  <si>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</si>
  <si>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</si>
  <si>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</si>
  <si>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</si>
  <si>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</si>
  <si>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</si>
  <si>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</si>
  <si>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</si>
  <si>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</si>
  <si>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</si>
  <si>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</si>
  <si>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</si>
  <si>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</si>
  <si>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</si>
  <si>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</si>
  <si>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</si>
  <si>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</si>
  <si>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</si>
  <si>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</si>
  <si>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</si>
  <si>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</si>
  <si>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</si>
  <si>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</si>
  <si>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</si>
  <si>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</si>
  <si>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</si>
  <si>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</si>
  <si>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</si>
  <si>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</si>
  <si>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</si>
  <si>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</si>
  <si>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</si>
  <si>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</si>
  <si>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</si>
  <si>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</si>
  <si>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</si>
  <si>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</si>
  <si>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</si>
  <si>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</si>
  <si>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</si>
  <si>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</si>
  <si>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</si>
  <si>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</si>
  <si>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</si>
  <si>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</si>
  <si>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</si>
  <si>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</si>
  <si>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</si>
  <si>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</si>
  <si>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</si>
  <si>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</si>
  <si>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</si>
  <si>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</si>
  <si>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</si>
  <si>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</si>
  <si>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</si>
  <si>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</si>
  <si>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</si>
  <si>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</si>
  <si>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</si>
  <si>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</si>
  <si>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</si>
  <si>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</si>
  <si>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</si>
  <si>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</si>
  <si>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</si>
  <si>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</si>
  <si>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</si>
  <si>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</si>
  <si>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</si>
  <si>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</si>
  <si>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</si>
  <si>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</si>
  <si>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</si>
  <si>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</si>
  <si>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</si>
  <si>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</si>
  <si>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</si>
  <si>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</si>
  <si>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</si>
  <si>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</si>
  <si>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</si>
  <si>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</si>
  <si>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</si>
  <si>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</si>
  <si>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</si>
  <si>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</si>
  <si>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</si>
  <si>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</si>
  <si>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</si>
  <si>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</si>
  <si>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</si>
  <si>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</si>
  <si>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</si>
  <si>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</si>
  <si>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</si>
  <si>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</si>
  <si>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</si>
  <si>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</si>
  <si>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</si>
  <si>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</si>
  <si>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</si>
  <si>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</si>
  <si>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</si>
  <si>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</si>
  <si>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</si>
  <si>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</si>
  <si>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</si>
  <si>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</si>
  <si>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</si>
  <si>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</si>
  <si>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</si>
  <si>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</si>
  <si>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</si>
  <si>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</si>
  <si>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</si>
  <si>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</si>
  <si>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</si>
  <si>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</si>
  <si>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</si>
  <si>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</si>
  <si>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</si>
  <si>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</si>
  <si>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</si>
  <si>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</si>
  <si>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</si>
  <si>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</si>
  <si>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</si>
  <si>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</si>
  <si>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</si>
  <si>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</si>
  <si>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</si>
  <si>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</si>
  <si>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</si>
  <si>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</si>
  <si>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</si>
  <si>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</si>
  <si>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</si>
  <si>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</si>
  <si>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</si>
  <si>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</si>
  <si>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</si>
  <si>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</si>
  <si>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</si>
  <si>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</si>
  <si>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</si>
  <si>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</si>
  <si>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</si>
  <si>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</si>
  <si>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</si>
  <si>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</si>
  <si>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</si>
  <si>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</si>
  <si>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</si>
  <si>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</si>
  <si>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</si>
  <si>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</si>
  <si>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</si>
  <si>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</si>
  <si>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</si>
  <si>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</si>
  <si>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</si>
  <si>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</si>
  <si>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</si>
  <si>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</si>
  <si>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</si>
  <si>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</si>
  <si>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</si>
  <si>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</si>
  <si>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</si>
  <si>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</si>
  <si>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</si>
  <si>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</si>
  <si>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</si>
  <si>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</si>
  <si>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</si>
  <si>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</si>
  <si>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</si>
  <si>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</si>
  <si>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</si>
  <si>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</si>
  <si>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</si>
  <si>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</si>
  <si>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</si>
  <si>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</si>
  <si>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</si>
  <si>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</si>
  <si>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</si>
  <si>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</si>
  <si>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</si>
  <si>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</si>
  <si>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</si>
  <si>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</si>
  <si>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</si>
  <si>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</si>
  <si>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</si>
  <si>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</si>
  <si>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</si>
  <si>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</si>
  <si>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</si>
  <si>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</si>
  <si>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</si>
  <si>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</si>
  <si>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</si>
  <si>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</si>
  <si>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</si>
  <si>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</si>
  <si>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</si>
  <si>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</si>
  <si>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</si>
  <si>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</si>
  <si>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</si>
  <si>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</si>
  <si>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</si>
  <si>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</si>
  <si>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</si>
  <si>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</si>
  <si>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</si>
  <si>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</si>
  <si>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</si>
  <si>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</si>
  <si>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</si>
  <si>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</si>
  <si>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</si>
  <si>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</si>
  <si>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</si>
  <si>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</si>
  <si>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</si>
  <si>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</si>
  <si>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</si>
  <si>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</si>
  <si>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</si>
  <si>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</si>
  <si>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</si>
  <si>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</si>
  <si>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</si>
  <si>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</si>
  <si>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</si>
  <si>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</si>
  <si>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</si>
  <si>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</si>
  <si>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</si>
  <si>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</si>
  <si>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</si>
  <si>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</si>
  <si>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</si>
  <si>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</si>
  <si>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</si>
  <si>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</si>
  <si>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</si>
  <si>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</si>
  <si>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</si>
  <si>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</si>
  <si>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</si>
  <si>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</si>
  <si>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</si>
  <si>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</si>
  <si>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</si>
  <si>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</si>
  <si>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</si>
  <si>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</si>
  <si>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</si>
  <si>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</si>
  <si>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</si>
  <si>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</si>
  <si>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</si>
  <si>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</si>
  <si>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</si>
  <si>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</si>
  <si>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</si>
  <si>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</si>
  <si>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</si>
  <si>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</si>
  <si>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</si>
  <si>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</si>
  <si>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</si>
  <si>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</si>
  <si>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</si>
  <si>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</si>
  <si>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</si>
  <si>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</si>
  <si>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</si>
  <si>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</si>
  <si>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</si>
  <si>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</si>
  <si>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</si>
  <si>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</si>
  <si>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</si>
  <si>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</si>
  <si>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</si>
  <si>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</si>
  <si>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</si>
  <si>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</si>
  <si>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</si>
  <si>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</si>
  <si>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</si>
  <si>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</si>
  <si>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</si>
  <si>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</si>
  <si>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</si>
  <si>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</si>
  <si>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</si>
  <si>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</si>
  <si>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</si>
  <si>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</si>
  <si>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</si>
  <si>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</si>
  <si>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</si>
  <si>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</si>
  <si>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</si>
  <si>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</si>
  <si>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</si>
  <si>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</si>
  <si>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</si>
  <si>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</si>
  <si>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</si>
  <si>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</si>
  <si>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</si>
  <si>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</si>
  <si>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</si>
  <si>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</si>
  <si>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</si>
  <si>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</si>
  <si>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</si>
  <si>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</si>
  <si>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</si>
  <si>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</si>
  <si>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</si>
  <si>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</si>
  <si>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</si>
  <si>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</si>
  <si>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</si>
  <si>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</si>
  <si>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</si>
  <si>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</si>
  <si>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</si>
  <si>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</si>
  <si>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</si>
  <si>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</si>
  <si>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</si>
  <si>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</si>
  <si>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</si>
  <si>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</si>
  <si>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</si>
  <si>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</si>
  <si>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</si>
  <si>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</si>
  <si>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</si>
  <si>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</si>
  <si>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</si>
  <si>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</si>
  <si>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</si>
  <si>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</si>
  <si>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</si>
  <si>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</si>
  <si>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</si>
  <si>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</si>
  <si>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</si>
  <si>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</si>
  <si>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</si>
  <si>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</si>
  <si>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</si>
  <si>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</si>
  <si>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</si>
  <si>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</si>
  <si>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</si>
  <si>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</si>
  <si>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</si>
  <si>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</si>
  <si>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</si>
  <si>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</si>
  <si>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</si>
  <si>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</si>
  <si>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</si>
  <si>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</si>
  <si>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</si>
  <si>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</si>
  <si>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</si>
  <si>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</si>
  <si>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</si>
  <si>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</si>
  <si>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</si>
  <si>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</si>
  <si>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</si>
  <si>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</si>
  <si>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</si>
  <si>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</si>
  <si>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</si>
  <si>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</si>
  <si>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</si>
  <si>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</si>
  <si>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</si>
  <si>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</si>
  <si>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</si>
  <si>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</si>
  <si>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</si>
  <si>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</si>
  <si>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</si>
  <si>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</si>
  <si>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</si>
  <si>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</si>
  <si>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</si>
  <si>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</si>
  <si>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</si>
  <si>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</si>
  <si>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</si>
  <si>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</si>
  <si>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</si>
  <si>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</si>
  <si>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</si>
  <si>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</si>
  <si>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</si>
  <si>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</si>
  <si>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</si>
  <si>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</si>
  <si>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</si>
  <si>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</si>
  <si>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</si>
  <si>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</si>
  <si>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</si>
  <si>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</si>
  <si>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</si>
  <si>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</si>
  <si>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</si>
  <si>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</si>
  <si>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</si>
  <si>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</si>
  <si>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</si>
  <si>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</si>
  <si>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</si>
  <si>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</si>
  <si>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</si>
  <si>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</si>
  <si>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</si>
  <si>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</si>
  <si>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</si>
  <si>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</si>
  <si>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</si>
  <si>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</si>
  <si>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</si>
  <si>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</si>
  <si>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</si>
  <si>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</si>
  <si>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</si>
  <si>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</si>
  <si>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</si>
  <si>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</si>
  <si>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</si>
  <si>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</si>
  <si>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</si>
  <si>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</si>
  <si>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</si>
  <si>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</si>
  <si>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</si>
  <si>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</si>
  <si>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</si>
  <si>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</si>
  <si>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</si>
  <si>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</si>
  <si>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</si>
  <si>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</si>
  <si>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</si>
  <si>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</si>
  <si>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</si>
  <si>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</si>
  <si>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</si>
  <si>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</si>
  <si>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</si>
  <si>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</si>
  <si>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</si>
  <si>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</si>
  <si>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</si>
  <si>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</si>
  <si>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</si>
  <si>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</si>
  <si>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</si>
  <si>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</si>
  <si>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</si>
  <si>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</si>
  <si>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</si>
  <si>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</si>
  <si>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</si>
  <si>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</si>
  <si>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</si>
  <si>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</si>
  <si>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</si>
  <si>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</si>
  <si>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</si>
  <si>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</si>
  <si>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</si>
  <si>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</si>
  <si>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</si>
  <si>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</si>
  <si>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</si>
  <si>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</si>
  <si>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</si>
  <si>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</si>
  <si>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</si>
  <si>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</si>
  <si>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</si>
  <si>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</si>
  <si>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</si>
  <si>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</si>
  <si>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</si>
  <si>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</si>
  <si>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</si>
  <si>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</si>
  <si>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</si>
  <si>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</si>
  <si>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</si>
  <si>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</si>
  <si>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</si>
  <si>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</si>
  <si>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</si>
  <si>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</si>
  <si>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</si>
  <si>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</si>
  <si>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</si>
  <si>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</si>
  <si>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</si>
  <si>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</si>
  <si>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</si>
  <si>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</si>
  <si>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</si>
  <si>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</si>
  <si>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</si>
  <si>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</si>
  <si>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</si>
  <si>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</si>
  <si>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</si>
  <si>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</si>
  <si>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</si>
  <si>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</si>
  <si>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</si>
  <si>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</si>
  <si>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</si>
  <si>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</si>
  <si>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</si>
  <si>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</si>
  <si>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</si>
  <si>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</si>
  <si>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</si>
  <si>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</si>
  <si>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</si>
  <si>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</si>
  <si>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</si>
  <si>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</si>
  <si>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</si>
  <si>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</si>
  <si>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</si>
  <si>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</si>
  <si>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</si>
  <si>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</si>
  <si>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</si>
  <si>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</si>
  <si>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</si>
  <si>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</si>
  <si>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</si>
  <si>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</si>
  <si>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</si>
  <si>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</si>
  <si>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</si>
  <si>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</si>
  <si>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</si>
  <si>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</si>
  <si>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</si>
  <si>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</si>
  <si>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</si>
  <si>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</si>
  <si>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</si>
  <si>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</si>
  <si>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</si>
  <si>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</si>
  <si>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</si>
  <si>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</si>
  <si>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</si>
  <si>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</si>
  <si>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</si>
  <si>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</si>
  <si>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</si>
  <si>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</si>
  <si>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</si>
  <si>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</si>
  <si>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</si>
  <si>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</si>
  <si>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</si>
  <si>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</si>
  <si>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</si>
  <si>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</si>
  <si>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</si>
  <si>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</si>
  <si>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</si>
  <si>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</si>
  <si>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</si>
  <si>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</si>
  <si>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</si>
  <si>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</si>
  <si>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</si>
  <si>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</si>
  <si>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</si>
  <si>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</si>
  <si>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</si>
  <si>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</si>
  <si>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</si>
  <si>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</si>
  <si>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</si>
  <si>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</si>
  <si>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</si>
  <si>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</si>
  <si>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</si>
  <si>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</si>
  <si>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</si>
  <si>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</si>
  <si>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</si>
  <si>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</si>
  <si>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</si>
  <si>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</si>
  <si>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</si>
  <si>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</si>
  <si>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</si>
  <si>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</si>
  <si>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</si>
  <si>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</si>
  <si>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</si>
  <si>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</si>
  <si>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</si>
  <si>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</si>
  <si>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</si>
  <si>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</si>
  <si>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</si>
  <si>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</si>
  <si>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</si>
  <si>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</si>
  <si>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</si>
  <si>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</si>
  <si>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</si>
  <si>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</si>
  <si>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</si>
  <si>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</si>
  <si>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</si>
  <si>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</si>
  <si>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</si>
  <si>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</si>
  <si>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</si>
  <si>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</si>
  <si>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</si>
  <si>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</si>
  <si>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</si>
  <si>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</si>
  <si>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</si>
  <si>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</si>
  <si>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</si>
  <si>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</si>
  <si>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</si>
  <si>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</si>
  <si>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</si>
  <si>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</si>
  <si>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</si>
  <si>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</si>
  <si>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</si>
  <si>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</si>
  <si>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</si>
  <si>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</si>
  <si>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</si>
  <si>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</si>
  <si>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</si>
  <si>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</si>
  <si>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</si>
  <si>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</si>
  <si>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</si>
  <si>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</si>
  <si>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</si>
  <si>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</si>
  <si>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</si>
  <si>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</si>
  <si>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</si>
  <si>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</si>
  <si>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</si>
  <si>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</si>
  <si>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</si>
  <si>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</si>
  <si>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</si>
  <si>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</si>
  <si>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</si>
  <si>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</si>
  <si>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</si>
  <si>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</si>
  <si>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</si>
  <si>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</si>
  <si>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</si>
  <si>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</si>
  <si>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</si>
  <si>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</si>
  <si>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</si>
  <si>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</si>
  <si>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</si>
  <si>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</si>
  <si>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</si>
  <si>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</si>
  <si>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</si>
  <si>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</si>
  <si>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</si>
  <si>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</si>
  <si>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</si>
  <si>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</si>
  <si>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</si>
  <si>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</si>
  <si>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</si>
  <si>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</si>
  <si>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</si>
  <si>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</si>
  <si>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</si>
  <si>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</si>
  <si>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</si>
  <si>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</si>
  <si>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</si>
  <si>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</si>
  <si>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</si>
  <si>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</si>
  <si>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</si>
  <si>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</si>
  <si>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</si>
  <si>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</si>
  <si>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</si>
  <si>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</si>
  <si>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</si>
  <si>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</si>
  <si>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</si>
  <si>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</si>
  <si>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</si>
  <si>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</si>
  <si>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</si>
  <si>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</si>
  <si>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</si>
  <si>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</si>
  <si>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</si>
  <si>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</si>
  <si>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</si>
  <si>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</si>
  <si>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</si>
  <si>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</si>
  <si>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</si>
  <si>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</si>
  <si>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</si>
  <si>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</si>
  <si>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</si>
  <si>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</si>
  <si>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</si>
  <si>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</si>
  <si>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</si>
  <si>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</si>
  <si>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</si>
  <si>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</si>
  <si>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</si>
  <si>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</si>
  <si>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</si>
  <si>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</si>
  <si>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</si>
  <si>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</si>
  <si>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</si>
  <si>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</si>
  <si>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</si>
  <si>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</si>
  <si>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</si>
  <si>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</si>
  <si>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</si>
  <si>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</si>
  <si>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</si>
  <si>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</si>
  <si>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</si>
  <si>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</si>
  <si>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</si>
  <si>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</si>
  <si>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</si>
  <si>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</si>
  <si>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</si>
  <si>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</si>
  <si>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</si>
  <si>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</si>
  <si>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</si>
  <si>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</si>
  <si>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</si>
  <si>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</si>
  <si>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</si>
  <si>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</si>
  <si>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</si>
  <si>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</si>
  <si>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</si>
  <si>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</si>
  <si>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</si>
  <si>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</si>
  <si>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</si>
  <si>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</si>
  <si>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</si>
  <si>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</si>
  <si>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</si>
  <si>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</si>
  <si>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</si>
  <si>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</si>
  <si>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</si>
  <si>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</si>
  <si>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</si>
  <si>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</si>
  <si>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</si>
  <si>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</si>
  <si>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</si>
  <si>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</si>
  <si>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</si>
  <si>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</si>
  <si>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</si>
  <si>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</si>
  <si>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</si>
  <si>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</si>
  <si>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</si>
  <si>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</si>
  <si>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</si>
  <si>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</si>
  <si>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</si>
  <si>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</si>
  <si>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</si>
  <si>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</si>
  <si>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</si>
  <si>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</si>
  <si>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</si>
  <si>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</si>
  <si>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</si>
  <si>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</si>
  <si>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</si>
  <si>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</si>
  <si>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</si>
  <si>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</si>
  <si>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</si>
  <si>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</si>
  <si>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</si>
  <si>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</si>
  <si>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</si>
  <si>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</si>
  <si>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</si>
  <si>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</si>
  <si>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</si>
  <si>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</si>
  <si>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</si>
  <si>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</si>
  <si>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</si>
  <si>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</si>
  <si>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</si>
  <si>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</si>
  <si>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</si>
  <si>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</si>
  <si>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</si>
  <si>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</si>
  <si>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</si>
  <si>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</si>
  <si>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</si>
  <si>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</si>
  <si>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</si>
  <si>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</si>
  <si>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</si>
  <si>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</si>
  <si>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</si>
  <si>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</si>
  <si>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</si>
  <si>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</si>
  <si>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</si>
  <si>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</si>
  <si>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</si>
  <si>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</si>
  <si>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</si>
  <si>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</si>
  <si>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</si>
  <si>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</si>
  <si>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</si>
  <si>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</si>
  <si>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</si>
  <si>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</si>
  <si>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</si>
  <si>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</si>
  <si>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</si>
  <si>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</si>
  <si>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</si>
  <si>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</si>
  <si>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</si>
  <si>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</si>
  <si>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</si>
  <si>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</si>
  <si>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</si>
  <si>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</si>
  <si>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</si>
  <si>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</si>
  <si>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</si>
  <si>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</si>
  <si>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</si>
  <si>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</si>
  <si>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</si>
  <si>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</si>
  <si>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</si>
  <si>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</si>
  <si>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</si>
  <si>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</si>
  <si>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</si>
  <si>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</si>
  <si>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</si>
  <si>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</si>
  <si>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</si>
  <si>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</si>
  <si>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</si>
  <si>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</si>
  <si>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</si>
  <si>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</si>
  <si>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</si>
  <si>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</si>
  <si>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</si>
  <si>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</si>
  <si>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</si>
  <si>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</si>
  <si>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</si>
  <si>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</si>
  <si>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</si>
  <si>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</si>
  <si>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</si>
  <si>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</si>
  <si>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</si>
  <si>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</si>
  <si>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</si>
  <si>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</si>
  <si>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</si>
  <si>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</si>
  <si>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</si>
  <si>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</si>
  <si>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</si>
  <si>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</si>
  <si>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</si>
  <si>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</si>
  <si>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</si>
  <si>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</si>
  <si>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</si>
  <si>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</si>
  <si>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</si>
  <si>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</si>
  <si>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</si>
  <si>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</si>
  <si>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</si>
  <si>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</si>
  <si>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</si>
  <si>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</si>
  <si>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</si>
  <si>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</si>
  <si>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</si>
  <si>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</si>
  <si>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</si>
  <si>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</si>
  <si>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</si>
  <si>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</si>
  <si>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</si>
  <si>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</si>
  <si>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</si>
  <si>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</si>
  <si>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</si>
  <si>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</si>
  <si>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</si>
  <si>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</si>
  <si>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</si>
  <si>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</si>
  <si>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</si>
  <si>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</si>
  <si>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</si>
  <si>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</si>
  <si>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</si>
  <si>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</si>
  <si>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</si>
  <si>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</si>
  <si>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</si>
  <si>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</si>
  <si>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</si>
  <si>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</si>
  <si>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</si>
  <si>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</si>
  <si>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</si>
  <si>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</si>
  <si>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</si>
  <si>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</si>
  <si>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</si>
  <si>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</si>
  <si>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</si>
  <si>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</si>
  <si>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</si>
  <si>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</si>
  <si>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</si>
  <si>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</si>
  <si>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</si>
  <si>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</si>
  <si>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</si>
  <si>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</si>
  <si>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</si>
  <si>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</si>
  <si>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</si>
  <si>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</si>
  <si>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</si>
  <si>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</si>
  <si>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</si>
  <si>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</si>
  <si>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</si>
  <si>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</si>
  <si>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</si>
  <si>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</si>
  <si>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</si>
  <si>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</si>
  <si>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</si>
  <si>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</si>
  <si>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</si>
  <si>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</si>
  <si>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</si>
  <si>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</si>
  <si>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</si>
  <si>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</si>
  <si>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</si>
  <si>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</si>
  <si>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</si>
  <si>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</si>
  <si>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</si>
  <si>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</si>
  <si>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</si>
  <si>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</si>
  <si>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</si>
  <si>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</si>
  <si>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</si>
  <si>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</si>
  <si>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</si>
  <si>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</si>
  <si>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</si>
  <si>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</si>
  <si>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</si>
  <si>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</si>
  <si>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</si>
  <si>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</si>
  <si>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</si>
  <si>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</si>
  <si>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</si>
  <si>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</si>
  <si>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</si>
  <si>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</si>
  <si>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</si>
  <si>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</si>
  <si>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</si>
  <si>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</si>
  <si>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</si>
  <si>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</si>
  <si>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</si>
  <si>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</si>
  <si>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</si>
  <si>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</si>
  <si>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</si>
  <si>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</si>
  <si>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</si>
  <si>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</si>
  <si>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</si>
  <si>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</si>
  <si>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</si>
  <si>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</si>
  <si>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</si>
  <si>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</si>
  <si>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</si>
  <si>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</si>
  <si>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</si>
  <si>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</si>
  <si>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</si>
  <si>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</si>
  <si>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</si>
  <si>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</si>
  <si>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</si>
  <si>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</si>
  <si>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</si>
  <si>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</si>
  <si>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</si>
  <si>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</si>
  <si>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</si>
  <si>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</si>
  <si>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</si>
  <si>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</si>
  <si>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</si>
  <si>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</si>
  <si>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</si>
  <si>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</si>
  <si>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</si>
  <si>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</si>
  <si>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</si>
  <si>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</si>
  <si>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</si>
  <si>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</si>
  <si>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</si>
  <si>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</si>
  <si>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</si>
  <si>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</si>
  <si>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</si>
  <si>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</si>
  <si>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</si>
  <si>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</si>
  <si>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</si>
  <si>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</si>
  <si>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</si>
  <si>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</si>
  <si>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</si>
  <si>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</si>
  <si>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</si>
  <si>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</si>
  <si>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</si>
  <si>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</si>
  <si>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</si>
  <si>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</si>
  <si>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</si>
  <si>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</si>
  <si>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</si>
  <si>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</si>
  <si>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</si>
  <si>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</si>
  <si>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</si>
  <si>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</si>
  <si>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</si>
  <si>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</si>
  <si>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</si>
  <si>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</si>
  <si>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</si>
  <si>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</si>
  <si>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</si>
  <si>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</si>
  <si>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</si>
  <si>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</si>
  <si>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</si>
  <si>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</si>
  <si>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</si>
  <si>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</si>
  <si>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</si>
  <si>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</si>
  <si>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</si>
  <si>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</si>
  <si>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</si>
  <si>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</si>
  <si>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</si>
  <si>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</si>
  <si>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</si>
  <si>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</si>
  <si>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</si>
  <si>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</si>
  <si>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</si>
  <si>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</si>
  <si>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</si>
  <si>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</si>
  <si>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</si>
  <si>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</si>
  <si>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</si>
  <si>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</si>
  <si>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</si>
  <si>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</si>
  <si>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</si>
  <si>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</si>
  <si>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</si>
  <si>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</si>
  <si>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</si>
  <si>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</si>
  <si>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</si>
  <si>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</si>
  <si>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</si>
  <si>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</si>
  <si>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</si>
  <si>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</si>
  <si>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</si>
  <si>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</si>
  <si>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</si>
  <si>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</si>
  <si>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</si>
  <si>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</si>
  <si>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</si>
  <si>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</si>
  <si>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</si>
  <si>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</si>
  <si>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</si>
  <si>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</si>
  <si>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</si>
  <si>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</si>
  <si>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</si>
  <si>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</si>
  <si>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</si>
  <si>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</si>
  <si>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</si>
  <si>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</si>
  <si>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</si>
  <si>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</si>
  <si>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</si>
  <si>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</si>
  <si>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</si>
  <si>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</si>
  <si>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</si>
  <si>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</si>
  <si>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</si>
  <si>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</si>
  <si>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</si>
  <si>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</si>
  <si>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</si>
  <si>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</si>
  <si>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</si>
  <si>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</si>
  <si>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</si>
  <si>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</si>
  <si>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</si>
  <si>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</si>
  <si>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</si>
  <si>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</si>
  <si>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</si>
  <si>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</si>
  <si>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</si>
  <si>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</si>
  <si>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</si>
  <si>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</si>
  <si>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</si>
  <si>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</si>
  <si>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</si>
  <si>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</si>
  <si>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</si>
  <si>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</si>
  <si>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</si>
  <si>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</si>
  <si>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</si>
  <si>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</si>
  <si>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</si>
  <si>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</si>
  <si>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</si>
  <si>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</si>
  <si>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</si>
  <si>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</si>
  <si>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</si>
  <si>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</si>
  <si>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</si>
  <si>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</si>
  <si>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</si>
  <si>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</si>
  <si>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</si>
  <si>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</si>
  <si>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</si>
  <si>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</si>
  <si>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</si>
  <si>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</si>
  <si>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</si>
  <si>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</si>
  <si>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</si>
  <si>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</si>
  <si>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</si>
  <si>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</si>
  <si>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</si>
  <si>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</si>
  <si>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</si>
  <si>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</si>
  <si>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</si>
  <si>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</si>
  <si>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</si>
  <si>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</si>
  <si>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</si>
  <si>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</si>
  <si>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</si>
  <si>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</si>
  <si>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</si>
  <si>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</si>
  <si>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</si>
  <si>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</si>
  <si>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</si>
  <si>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</si>
  <si>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</si>
  <si>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</si>
  <si>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</si>
  <si>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</si>
  <si>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</si>
  <si>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</si>
  <si>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</si>
  <si>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</si>
  <si>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</si>
  <si>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</si>
  <si>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</si>
  <si>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</si>
  <si>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</si>
  <si>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</si>
  <si>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</si>
  <si>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</si>
  <si>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</si>
  <si>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</si>
  <si>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</si>
  <si>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</si>
  <si>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</si>
  <si>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</si>
  <si>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</si>
  <si>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</si>
  <si>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</si>
  <si>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</si>
  <si>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</si>
  <si>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</si>
  <si>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</si>
  <si>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</si>
  <si>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</si>
  <si>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</si>
  <si>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</si>
  <si>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</si>
  <si>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</si>
  <si>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</si>
  <si>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</si>
  <si>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</si>
  <si>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</si>
  <si>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</si>
  <si>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</si>
  <si>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</si>
  <si>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</si>
  <si>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</si>
  <si>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</si>
  <si>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</si>
  <si>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</si>
  <si>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</si>
  <si>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</si>
  <si>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</si>
  <si>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</si>
  <si>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</si>
  <si>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</si>
  <si>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</si>
  <si>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</si>
  <si>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</si>
  <si>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</si>
  <si>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</si>
  <si>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</si>
  <si>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</si>
  <si>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</si>
  <si>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</si>
  <si>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</si>
  <si>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</si>
  <si>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</si>
  <si>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</si>
  <si>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</si>
  <si>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</si>
  <si>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</si>
  <si>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</si>
  <si>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</si>
  <si>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</si>
  <si>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</si>
  <si>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</si>
  <si>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</si>
  <si>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</si>
  <si>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</si>
  <si>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</si>
  <si>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</si>
  <si>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</si>
  <si>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</si>
  <si>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</si>
  <si>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</si>
  <si>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</si>
  <si>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</si>
  <si>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</si>
  <si>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</si>
  <si>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</si>
  <si>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</si>
  <si>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</si>
  <si>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</si>
  <si>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</si>
  <si>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</si>
  <si>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</si>
  <si>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</si>
  <si>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</si>
  <si>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</si>
  <si>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</si>
  <si>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</si>
  <si>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</si>
  <si>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</si>
  <si>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</si>
  <si>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</si>
  <si>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</si>
  <si>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</si>
  <si>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</si>
  <si>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</si>
  <si>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</si>
  <si>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</si>
  <si>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</si>
  <si>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</si>
  <si>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</si>
  <si>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</si>
  <si>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</si>
  <si>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</si>
  <si>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</si>
  <si>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</si>
  <si>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</si>
  <si>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</si>
  <si>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</si>
  <si>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</si>
  <si>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</si>
  <si>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</si>
  <si>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</si>
  <si>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</si>
  <si>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</si>
  <si>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</si>
  <si>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</si>
  <si>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</si>
  <si>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</si>
  <si>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</si>
  <si>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</si>
  <si>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</si>
  <si>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</si>
  <si>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</si>
  <si>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</si>
  <si>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</si>
  <si>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</si>
  <si>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</si>
  <si>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</si>
  <si>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</si>
  <si>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</si>
  <si>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</si>
  <si>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</si>
  <si>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</si>
  <si>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</si>
  <si>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</si>
  <si>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</si>
  <si>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</si>
  <si>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</si>
  <si>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</si>
  <si>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</si>
  <si>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</si>
  <si>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</si>
  <si>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</si>
  <si>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</si>
  <si>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</si>
  <si>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</si>
  <si>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</si>
  <si>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</si>
  <si>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</si>
  <si>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</si>
  <si>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</si>
  <si>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</si>
  <si>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</si>
  <si>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</si>
  <si>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</si>
  <si>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</si>
  <si>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</si>
  <si>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</si>
  <si>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</si>
  <si>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</si>
  <si>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</si>
  <si>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</si>
  <si>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</si>
  <si>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</si>
  <si>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</si>
  <si>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</si>
  <si>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</si>
  <si>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</si>
  <si>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</si>
  <si>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</si>
  <si>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</si>
  <si>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</si>
  <si>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</si>
  <si>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</si>
  <si>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</si>
  <si>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</si>
  <si>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</si>
  <si>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</si>
  <si>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</si>
  <si>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</si>
  <si>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</si>
  <si>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</si>
  <si>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</si>
  <si>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</si>
  <si>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</si>
  <si>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</si>
  <si>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</si>
  <si>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</si>
  <si>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</si>
  <si>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</si>
  <si>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</si>
  <si>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</si>
  <si>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</si>
  <si>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</si>
  <si>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</si>
  <si>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</si>
  <si>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</si>
  <si>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</si>
  <si>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</si>
  <si>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</si>
  <si>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</si>
  <si>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</si>
  <si>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</si>
  <si>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</si>
  <si>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</si>
  <si>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</si>
  <si>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</si>
  <si>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</si>
  <si>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</si>
  <si>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</si>
  <si>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</si>
  <si>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</si>
  <si>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</si>
  <si>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</si>
  <si>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</si>
  <si>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</si>
  <si>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</si>
  <si>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</si>
  <si>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</si>
  <si>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</si>
  <si>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</si>
  <si>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</si>
  <si>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</si>
  <si>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</si>
  <si>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</si>
  <si>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</si>
  <si>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</si>
  <si>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</si>
  <si>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</si>
  <si>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</si>
  <si>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</si>
  <si>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</si>
  <si>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</si>
  <si>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</si>
  <si>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</si>
  <si>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</si>
  <si>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</si>
  <si>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</si>
  <si>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</si>
  <si>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</si>
  <si>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</si>
  <si>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</si>
  <si>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</si>
  <si>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</si>
  <si>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</si>
  <si>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</si>
  <si>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</si>
  <si>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</si>
  <si>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</si>
  <si>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</si>
  <si>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</si>
  <si>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</si>
  <si>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</si>
  <si>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</si>
  <si>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</si>
  <si>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</si>
  <si>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</si>
  <si>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</si>
  <si>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</si>
  <si>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</si>
  <si>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</si>
  <si>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</si>
  <si>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</si>
  <si>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</si>
  <si>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</si>
  <si>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</si>
  <si>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</si>
  <si>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</si>
  <si>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</si>
  <si>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</si>
  <si>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</si>
  <si>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</si>
  <si>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</si>
  <si>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</si>
  <si>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</si>
  <si>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</si>
  <si>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</si>
  <si>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</si>
  <si>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</si>
  <si>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</si>
  <si>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</si>
  <si>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</si>
  <si>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</si>
  <si>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</si>
  <si>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</si>
  <si>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</si>
  <si>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</si>
  <si>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</si>
  <si>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</si>
  <si>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</si>
  <si>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</si>
  <si>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</si>
  <si>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</si>
  <si>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</si>
  <si>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</si>
  <si>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</si>
  <si>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</si>
  <si>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</si>
  <si>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</si>
  <si>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</si>
  <si>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</si>
  <si>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</si>
  <si>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</si>
  <si>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</si>
  <si>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</si>
  <si>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</si>
  <si>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</si>
  <si>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</si>
  <si>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</si>
  <si>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</si>
  <si>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</si>
  <si>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</si>
  <si>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</si>
  <si>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</si>
  <si>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</si>
  <si>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</si>
  <si>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</si>
  <si>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</si>
  <si>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</si>
  <si>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</si>
  <si>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</si>
  <si>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</si>
  <si>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</si>
  <si>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</si>
  <si>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</si>
  <si>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</si>
  <si>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</si>
  <si>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</si>
  <si>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</si>
  <si>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</si>
  <si>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</si>
  <si>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</si>
  <si>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</si>
  <si>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</si>
  <si>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</si>
  <si>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</si>
  <si>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</si>
  <si>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</si>
  <si>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</si>
  <si>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</si>
  <si>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</si>
  <si>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</si>
  <si>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</si>
  <si>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</si>
  <si>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</si>
  <si>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</si>
  <si>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</si>
  <si>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</si>
  <si>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</si>
  <si>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</si>
  <si>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</si>
  <si>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</si>
  <si>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</si>
  <si>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</si>
  <si>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</si>
  <si>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</si>
  <si>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</si>
  <si>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</si>
  <si>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</si>
  <si>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</si>
  <si>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</si>
  <si>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</si>
  <si>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</si>
  <si>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</si>
  <si>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</si>
  <si>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</si>
  <si>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</si>
  <si>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</si>
  <si>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</si>
  <si>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</si>
  <si>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</si>
  <si>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</si>
  <si>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</si>
  <si>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</si>
  <si>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</si>
  <si>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</si>
  <si>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</si>
  <si>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</si>
  <si>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</si>
  <si>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</si>
  <si>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</si>
  <si>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</si>
  <si>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</si>
  <si>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</si>
  <si>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</si>
  <si>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</si>
  <si>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</si>
  <si>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</si>
  <si>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</si>
  <si>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</si>
  <si>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</si>
  <si>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</si>
  <si>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</si>
  <si>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</si>
  <si>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</si>
  <si>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</si>
  <si>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</si>
  <si>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</si>
  <si>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</si>
  <si>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</si>
  <si>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</si>
  <si>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</si>
  <si>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</si>
  <si>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</si>
  <si>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</si>
  <si>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</si>
  <si>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</si>
  <si>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</si>
  <si>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</si>
  <si>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</si>
  <si>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</si>
  <si>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</si>
  <si>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</si>
  <si>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</si>
  <si>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</si>
  <si>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</si>
  <si>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</si>
  <si>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</si>
  <si>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</si>
  <si>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</si>
  <si>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</si>
  <si>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</si>
  <si>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</si>
  <si>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</si>
  <si>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</si>
  <si>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</si>
  <si>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</si>
  <si>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</si>
  <si>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</si>
  <si>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</si>
  <si>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</si>
  <si>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</si>
  <si>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</si>
  <si>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</si>
  <si>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</si>
  <si>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</si>
  <si>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</si>
  <si>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</si>
  <si>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</si>
  <si>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</si>
  <si>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</si>
  <si>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</si>
  <si>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</si>
  <si>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</si>
  <si>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</si>
  <si>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</si>
  <si>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</si>
  <si>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</si>
  <si>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</si>
  <si>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</si>
  <si>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</si>
  <si>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</si>
  <si>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</si>
  <si>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</si>
  <si>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</si>
  <si>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</si>
  <si>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</si>
  <si>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</si>
  <si>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</si>
  <si>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</si>
  <si>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</si>
  <si>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</si>
  <si>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</si>
  <si>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</si>
  <si>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</si>
  <si>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</si>
  <si>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</si>
  <si>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</si>
  <si>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</si>
  <si>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</si>
  <si>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</si>
  <si>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</si>
  <si>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</si>
  <si>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</si>
  <si>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</si>
  <si>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</si>
  <si>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</si>
  <si>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</si>
  <si>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</si>
  <si>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</si>
  <si>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</si>
  <si>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</si>
  <si>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</si>
  <si>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</si>
  <si>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</si>
  <si>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</si>
  <si>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</si>
  <si>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</si>
  <si>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</si>
  <si>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</si>
  <si>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</si>
  <si>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</si>
  <si>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</si>
  <si>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</si>
  <si>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</si>
  <si>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</si>
  <si>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</si>
  <si>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</si>
  <si>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</si>
  <si>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</si>
  <si>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</si>
  <si>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</si>
  <si>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</si>
  <si>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</si>
  <si>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</si>
  <si>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</si>
  <si>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</si>
  <si>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</si>
  <si>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</si>
  <si>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</si>
  <si>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</si>
  <si>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</si>
  <si>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</si>
  <si>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</si>
  <si>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</si>
  <si>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</si>
  <si>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</si>
  <si>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</si>
  <si>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</si>
  <si>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</si>
  <si>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</si>
  <si>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</si>
  <si>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</si>
  <si>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</si>
  <si>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</si>
  <si>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</si>
  <si>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</si>
  <si>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</si>
  <si>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</si>
  <si>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</si>
  <si>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</si>
  <si>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</si>
  <si>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</si>
  <si>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</si>
  <si>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</si>
  <si>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</si>
  <si>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</si>
  <si>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</si>
  <si>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</si>
  <si>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</si>
  <si>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</si>
  <si>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</si>
  <si>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</si>
  <si>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</si>
  <si>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</si>
  <si>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</si>
  <si>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</si>
  <si>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</si>
  <si>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</si>
  <si>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</si>
  <si>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</si>
  <si>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</si>
  <si>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</si>
  <si>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</si>
  <si>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</si>
  <si>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</si>
  <si>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</si>
  <si>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</si>
  <si>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</si>
  <si>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</si>
  <si>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</si>
  <si>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</si>
  <si>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</si>
  <si>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</si>
  <si>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</si>
  <si>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</si>
  <si>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</si>
  <si>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</si>
  <si>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</si>
  <si>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</si>
  <si>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</si>
  <si>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</si>
  <si>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</si>
  <si>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</si>
  <si>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</si>
  <si>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</si>
  <si>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</si>
  <si>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</si>
  <si>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</si>
  <si>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</si>
  <si>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</si>
  <si>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</si>
  <si>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</si>
  <si>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</si>
  <si>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</si>
  <si>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</si>
  <si>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</si>
  <si>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</si>
  <si>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</si>
  <si>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</si>
  <si>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</si>
  <si>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</si>
  <si>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</si>
  <si>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</si>
  <si>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</si>
  <si>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</si>
  <si>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</si>
  <si>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</si>
  <si>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</si>
  <si>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</si>
  <si>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</si>
  <si>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</si>
  <si>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</si>
  <si>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</si>
  <si>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</si>
  <si>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</si>
  <si>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</si>
  <si>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</si>
  <si>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</si>
  <si>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</si>
  <si>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</si>
  <si>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</si>
  <si>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</si>
  <si>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</si>
  <si>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</si>
  <si>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</si>
  <si>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</si>
  <si>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</si>
  <si>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</si>
  <si>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</si>
  <si>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</si>
  <si>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</si>
  <si>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</si>
  <si>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</si>
  <si>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</si>
  <si>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</si>
  <si>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</si>
  <si>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</si>
  <si>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</si>
  <si>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</si>
  <si>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</si>
  <si>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</si>
  <si>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</si>
  <si>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</si>
  <si>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</si>
  <si>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</si>
  <si>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</si>
  <si>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</si>
  <si>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</si>
  <si>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</si>
  <si>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</si>
  <si>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</si>
  <si>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</si>
  <si>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</si>
  <si>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</si>
  <si>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</si>
  <si>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</si>
  <si>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</si>
  <si>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</si>
  <si>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</si>
  <si>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</si>
  <si>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</si>
  <si>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</si>
  <si>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</si>
  <si>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</si>
  <si>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</si>
  <si>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</si>
  <si>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</si>
  <si>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</si>
  <si>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</si>
  <si>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</si>
  <si>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</si>
  <si>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</si>
  <si>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</si>
  <si>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</si>
  <si>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</si>
  <si>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</si>
  <si>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</si>
  <si>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</si>
  <si>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</si>
  <si>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</si>
  <si>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</si>
  <si>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</si>
  <si>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</si>
  <si>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</si>
  <si>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</si>
  <si>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</si>
  <si>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</si>
  <si>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</si>
  <si>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</si>
  <si>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</si>
  <si>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</si>
  <si>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</si>
  <si>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</si>
  <si>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</si>
  <si>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</si>
  <si>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</si>
  <si>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</si>
  <si>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</si>
  <si>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</si>
  <si>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</si>
  <si>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</si>
  <si>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</si>
  <si>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</si>
  <si>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</si>
  <si>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</si>
  <si>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</si>
  <si>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</si>
  <si>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</si>
  <si>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</si>
  <si>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</si>
  <si>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</si>
  <si>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</si>
  <si>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</si>
  <si>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</si>
  <si>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</si>
  <si>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</si>
  <si>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</si>
  <si>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</si>
  <si>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</si>
  <si>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</si>
  <si>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</si>
  <si>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</si>
  <si>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</si>
  <si>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</si>
  <si>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</si>
  <si>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</si>
  <si>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</si>
  <si>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</si>
  <si>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</si>
  <si>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</si>
  <si>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</si>
  <si>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</si>
  <si>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</si>
  <si>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</si>
  <si>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</si>
  <si>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</si>
  <si>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</si>
  <si>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</si>
  <si>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</si>
  <si>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</si>
  <si>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</si>
  <si>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</si>
  <si>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</si>
  <si>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</si>
  <si>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</si>
  <si>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</si>
  <si>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</si>
  <si>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</si>
  <si>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</si>
  <si>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</si>
  <si>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</si>
  <si>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</si>
  <si>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</si>
  <si>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</si>
  <si>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</si>
  <si>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</si>
  <si>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</si>
  <si>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</si>
  <si>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</si>
  <si>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</si>
  <si>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</si>
  <si>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</si>
  <si>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</si>
  <si>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</si>
  <si>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</si>
  <si>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</si>
  <si>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</si>
  <si>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</si>
  <si>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</si>
  <si>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</si>
  <si>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</si>
  <si>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</si>
  <si>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</si>
  <si>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</si>
  <si>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</si>
  <si>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</si>
  <si>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</si>
  <si>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</si>
  <si>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</si>
  <si>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</si>
  <si>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</si>
  <si>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</si>
  <si>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</si>
  <si>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</si>
  <si>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</si>
  <si>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</si>
  <si>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</si>
  <si>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</si>
  <si>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</si>
  <si>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</si>
  <si>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</si>
  <si>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</si>
  <si>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</si>
  <si>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</si>
  <si>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</si>
  <si>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</si>
  <si>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</si>
  <si>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</si>
  <si>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</si>
  <si>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</si>
  <si>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</si>
  <si>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</si>
  <si>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</si>
  <si>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</si>
  <si>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</si>
  <si>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</si>
  <si>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</si>
  <si>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</si>
  <si>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</si>
  <si>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</si>
  <si>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</si>
  <si>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</si>
  <si>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</si>
  <si>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</si>
  <si>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</si>
  <si>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</si>
  <si>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</si>
  <si>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</si>
  <si>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</si>
  <si>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</si>
  <si>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</si>
  <si>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</si>
  <si>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</si>
  <si>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</si>
  <si>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</si>
  <si>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</si>
  <si>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</si>
  <si>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</si>
  <si>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</si>
  <si>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</si>
  <si>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</si>
  <si>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</si>
  <si>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</si>
  <si>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</si>
  <si>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</si>
  <si>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</si>
  <si>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</si>
  <si>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</si>
  <si>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</si>
  <si>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</si>
  <si>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</si>
  <si>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</si>
  <si>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</si>
  <si>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</si>
  <si>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</si>
  <si>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</si>
  <si>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</si>
  <si>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</si>
  <si>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</si>
  <si>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</si>
  <si>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</si>
  <si>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</si>
  <si>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</si>
  <si>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</si>
  <si>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</si>
  <si>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</si>
  <si>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</si>
  <si>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</si>
  <si>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</si>
  <si>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</si>
  <si>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</si>
  <si>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</si>
  <si>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</si>
  <si>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</si>
  <si>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</si>
  <si>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</si>
  <si>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</si>
  <si>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</si>
  <si>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</si>
  <si>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</si>
  <si>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</si>
  <si>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</si>
  <si>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</si>
  <si>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</si>
  <si>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</si>
  <si>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</si>
  <si>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</si>
  <si>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</si>
  <si>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</si>
  <si>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</si>
  <si>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</si>
  <si>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</si>
  <si>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</si>
  <si>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</si>
  <si>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</si>
  <si>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</si>
  <si>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</si>
  <si>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</si>
  <si>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</si>
  <si>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</si>
  <si>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</si>
  <si>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</si>
  <si>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</si>
  <si>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</si>
  <si>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</si>
  <si>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</si>
  <si>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</si>
  <si>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</si>
  <si>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</si>
  <si>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</si>
  <si>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</si>
  <si>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</si>
  <si>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</si>
  <si>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</si>
  <si>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</si>
  <si>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</si>
  <si>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</si>
  <si>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</si>
  <si>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</si>
  <si>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</si>
  <si>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</si>
  <si>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</si>
  <si>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</si>
  <si>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</si>
  <si>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</si>
  <si>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</si>
  <si>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</si>
  <si>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</si>
  <si>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</si>
  <si>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</si>
  <si>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</si>
  <si>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</si>
  <si>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</si>
  <si>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</si>
  <si>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</si>
  <si>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</si>
  <si>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</si>
  <si>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</si>
  <si>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</si>
  <si>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</si>
  <si>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</si>
  <si>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</si>
  <si>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</si>
  <si>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</si>
  <si>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</si>
  <si>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</si>
  <si>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</si>
  <si>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</si>
  <si>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</si>
  <si>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</si>
  <si>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</si>
  <si>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</si>
  <si>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</si>
  <si>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</si>
  <si>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</si>
  <si>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</si>
  <si>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</si>
  <si>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</si>
  <si>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</si>
  <si>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</si>
  <si>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</si>
  <si>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</si>
  <si>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</si>
  <si>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</si>
  <si>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</si>
  <si>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</si>
  <si>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</si>
  <si>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</si>
  <si>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</si>
  <si>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</si>
  <si>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</si>
  <si>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</si>
  <si>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</si>
  <si>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</si>
  <si>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</si>
  <si>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</si>
  <si>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</si>
  <si>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</si>
  <si>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</si>
  <si>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</si>
  <si>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</si>
  <si>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</si>
  <si>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</si>
  <si>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</si>
  <si>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</si>
  <si>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</si>
  <si>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</si>
  <si>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</si>
  <si>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</si>
  <si>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</si>
  <si>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</si>
  <si>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</si>
  <si>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</si>
  <si>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</si>
  <si>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</si>
  <si>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</si>
  <si>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</si>
  <si>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</si>
  <si>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</si>
  <si>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</si>
  <si>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</si>
  <si>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</si>
  <si>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</si>
  <si>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</si>
  <si>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</si>
  <si>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</si>
  <si>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</si>
  <si>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</si>
  <si>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</si>
  <si>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</si>
  <si>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</si>
  <si>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</si>
  <si>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</si>
  <si>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</si>
  <si>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</si>
  <si>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</si>
  <si>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</si>
  <si>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</si>
  <si>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</si>
  <si>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</si>
  <si>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</si>
  <si>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</si>
  <si>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</si>
  <si>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</si>
  <si>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</si>
  <si>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</si>
  <si>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</si>
  <si>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</si>
  <si>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</si>
  <si>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</si>
  <si>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</si>
  <si>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</si>
  <si>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</si>
  <si>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</si>
  <si>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</si>
  <si>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</si>
  <si>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</si>
  <si>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</si>
  <si>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</si>
  <si>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</si>
  <si>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</si>
  <si>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</si>
  <si>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</si>
  <si>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</si>
  <si>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</si>
  <si>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</si>
  <si>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</si>
  <si>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</si>
  <si>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</si>
  <si>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</si>
  <si>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</si>
  <si>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</si>
  <si>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</si>
  <si>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</si>
  <si>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</si>
  <si>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</si>
  <si>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</si>
  <si>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</si>
  <si>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</si>
  <si>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</si>
  <si>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</si>
  <si>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</si>
  <si>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</si>
  <si>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</si>
  <si>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</si>
  <si>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</si>
  <si>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</si>
  <si>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</si>
  <si>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</si>
  <si>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</si>
  <si>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</si>
  <si>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</si>
  <si>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</si>
  <si>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</si>
  <si>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</si>
  <si>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</si>
  <si>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</si>
  <si>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</si>
  <si>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</si>
  <si>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</si>
  <si>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</si>
  <si>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</si>
  <si>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</si>
  <si>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</si>
  <si>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</si>
  <si>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</si>
  <si>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</si>
  <si>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</si>
  <si>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</si>
  <si>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</si>
  <si>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</si>
  <si>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</si>
  <si>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</si>
  <si>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</si>
  <si>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</si>
  <si>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</si>
  <si>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</si>
  <si>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</si>
  <si>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</si>
  <si>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</si>
  <si>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</si>
  <si>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</si>
  <si>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</si>
  <si>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</si>
  <si>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</si>
  <si>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</si>
  <si>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</si>
  <si>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</si>
  <si>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</si>
  <si>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</si>
  <si>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</si>
  <si>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</si>
  <si>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</si>
  <si>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</si>
  <si>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</si>
  <si>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</si>
  <si>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</si>
  <si>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</si>
  <si>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</si>
  <si>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</si>
  <si>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</si>
  <si>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</si>
  <si>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</si>
  <si>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</si>
  <si>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</si>
  <si>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</si>
  <si>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</si>
  <si>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</si>
  <si>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</si>
  <si>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</si>
  <si>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</si>
  <si>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</si>
  <si>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</si>
  <si>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</si>
  <si>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</si>
  <si>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</si>
  <si>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</si>
  <si>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</si>
  <si>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</si>
  <si>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</si>
  <si>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</si>
  <si>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</si>
  <si>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</si>
  <si>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</si>
  <si>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</si>
  <si>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</si>
  <si>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</si>
  <si>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</si>
  <si>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</si>
  <si>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</si>
  <si>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</si>
  <si>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</si>
  <si>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</si>
  <si>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</si>
  <si>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</si>
  <si>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</si>
  <si>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</si>
  <si>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</si>
  <si>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</si>
  <si>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</si>
  <si>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</si>
  <si>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</si>
  <si>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</si>
  <si>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</si>
  <si>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</si>
  <si>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</si>
  <si>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</si>
  <si>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</si>
  <si>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</si>
  <si>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</si>
  <si>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</si>
  <si>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</si>
  <si>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</si>
  <si>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</si>
  <si>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</si>
  <si>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</si>
  <si>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</si>
  <si>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</si>
  <si>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</si>
  <si>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</si>
  <si>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</si>
  <si>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</si>
  <si>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</si>
  <si>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</si>
  <si>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</si>
  <si>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</si>
  <si>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</si>
  <si>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</si>
  <si>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</si>
  <si>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</si>
  <si>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</si>
  <si>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</si>
  <si>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</si>
  <si>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</si>
  <si>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</si>
  <si>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</si>
  <si>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</si>
  <si>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</si>
  <si>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</si>
  <si>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</si>
  <si>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</si>
  <si>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</si>
  <si>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</si>
  <si>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</si>
  <si>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</si>
  <si>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</si>
  <si>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</si>
  <si>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</si>
  <si>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</si>
  <si>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</si>
  <si>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</si>
  <si>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</si>
  <si>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</si>
  <si>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</si>
  <si>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</si>
  <si>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</si>
  <si>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</si>
  <si>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</si>
  <si>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</si>
  <si>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</si>
  <si>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</si>
  <si>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</si>
  <si>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</si>
  <si>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</si>
  <si>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</si>
  <si>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</si>
  <si>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</si>
  <si>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</si>
  <si>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</si>
  <si>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</si>
  <si>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</si>
  <si>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</si>
  <si>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</si>
  <si>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</si>
  <si>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</si>
  <si>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</si>
  <si>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</si>
  <si>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</si>
  <si>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</si>
  <si>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</si>
  <si>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</si>
  <si>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</si>
  <si>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</si>
  <si>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</si>
  <si>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</si>
  <si>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</si>
  <si>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</si>
  <si>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</si>
  <si>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</si>
  <si>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</si>
  <si>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</si>
  <si>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</si>
  <si>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</si>
  <si>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</si>
  <si>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</si>
  <si>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</si>
  <si>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</si>
  <si>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</si>
  <si>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</si>
  <si>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</si>
  <si>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</si>
  <si>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</si>
  <si>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</si>
  <si>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</si>
  <si>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</si>
  <si>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</si>
  <si>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</si>
  <si>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</si>
  <si>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</si>
  <si>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</si>
  <si>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</si>
  <si>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</si>
  <si>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</si>
  <si>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</si>
  <si>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</si>
  <si>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</si>
  <si>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</si>
  <si>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</si>
  <si>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</si>
  <si>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</si>
  <si>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</si>
  <si>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</si>
  <si>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</si>
  <si>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</si>
  <si>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</si>
  <si>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</si>
  <si>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</si>
  <si>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</si>
  <si>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</si>
  <si>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</si>
  <si>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</si>
  <si>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</si>
  <si>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</si>
  <si>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</si>
  <si>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</si>
  <si>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</si>
  <si>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</si>
  <si>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</si>
  <si>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</si>
  <si>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</si>
  <si>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</si>
  <si>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</si>
  <si>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</si>
  <si>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</si>
  <si>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</si>
  <si>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</si>
  <si>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</si>
  <si>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</si>
  <si>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</si>
  <si>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</si>
  <si>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</si>
  <si>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</si>
  <si>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</si>
  <si>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</si>
  <si>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</si>
  <si>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</si>
  <si>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</si>
  <si>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</si>
  <si>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</si>
  <si>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</si>
  <si>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</si>
  <si>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</si>
  <si>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</si>
  <si>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</si>
  <si>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</si>
  <si>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</si>
  <si>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</si>
  <si>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</si>
  <si>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</si>
  <si>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</si>
  <si>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</si>
  <si>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</si>
  <si>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</si>
  <si>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</si>
  <si>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</si>
  <si>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</si>
  <si>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</si>
  <si>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</si>
  <si>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</si>
  <si>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</si>
  <si>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</si>
  <si>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</si>
  <si>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</si>
  <si>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</si>
  <si>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</si>
  <si>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</si>
  <si>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</si>
  <si>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</si>
  <si>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</si>
  <si>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</si>
  <si>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</si>
  <si>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</si>
  <si>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</si>
  <si>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</si>
  <si>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</si>
  <si>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</si>
  <si>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</si>
  <si>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</si>
  <si>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</si>
  <si>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</si>
  <si>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</si>
  <si>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</si>
  <si>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</si>
  <si>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</si>
  <si>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</si>
  <si>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</si>
  <si>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</si>
  <si>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</si>
  <si>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</si>
  <si>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</si>
  <si>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</si>
  <si>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</si>
  <si>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</si>
  <si>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</si>
  <si>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</si>
  <si>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</si>
  <si>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</si>
  <si>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</si>
  <si>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</si>
  <si>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</si>
  <si>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</si>
  <si>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</si>
  <si>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</si>
  <si>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</si>
  <si>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</si>
  <si>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</si>
  <si>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</si>
  <si>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</si>
  <si>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</si>
  <si>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</si>
  <si>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</si>
  <si>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</si>
  <si>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</si>
  <si>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</si>
  <si>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</si>
  <si>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</si>
  <si>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</si>
  <si>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</si>
  <si>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</si>
  <si>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</si>
  <si>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</si>
  <si>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</si>
  <si>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</si>
  <si>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</si>
  <si>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</si>
  <si>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</si>
  <si>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</si>
  <si>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</si>
  <si>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</si>
  <si>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</si>
  <si>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</si>
  <si>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</si>
  <si>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</si>
  <si>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</si>
  <si>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</si>
  <si>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</si>
  <si>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</si>
  <si>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</si>
  <si>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</si>
  <si>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</si>
  <si>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</si>
  <si>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</si>
  <si>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</si>
  <si>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</si>
  <si>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</si>
  <si>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</si>
  <si>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</si>
  <si>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</si>
  <si>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</si>
  <si>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</si>
  <si>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</si>
  <si>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</si>
  <si>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</si>
  <si>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</si>
  <si>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</si>
  <si>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</si>
  <si>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</si>
  <si>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</si>
  <si>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</si>
  <si>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</si>
  <si>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</si>
  <si>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</si>
  <si>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</si>
  <si>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</si>
  <si>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</si>
  <si>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</si>
  <si>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</si>
  <si>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</si>
  <si>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</si>
  <si>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</si>
  <si>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</si>
  <si>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</si>
  <si>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</si>
  <si>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</si>
  <si>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</si>
  <si>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</si>
  <si>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</si>
  <si>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</si>
  <si>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</si>
  <si>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</si>
  <si>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</si>
  <si>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</si>
  <si>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</si>
  <si>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</si>
  <si>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</si>
  <si>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</si>
  <si>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</si>
  <si>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</si>
  <si>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</si>
  <si>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</si>
  <si>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</si>
  <si>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</si>
  <si>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</si>
  <si>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</si>
  <si>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</si>
  <si>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</si>
  <si>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</si>
  <si>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</si>
  <si>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</si>
  <si>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</si>
  <si>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</si>
  <si>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</si>
  <si>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</si>
  <si>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</si>
  <si>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</si>
  <si>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</si>
  <si>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</si>
  <si>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</si>
  <si>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</si>
  <si>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</si>
  <si>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</si>
  <si>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</si>
  <si>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</si>
  <si>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</si>
  <si>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</si>
  <si>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</si>
  <si>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</si>
  <si>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</si>
  <si>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</si>
  <si>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</si>
  <si>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</si>
  <si>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</si>
  <si>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</si>
  <si>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</si>
  <si>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</si>
  <si>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</si>
  <si>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</si>
  <si>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</si>
  <si>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</si>
  <si>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</si>
  <si>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</si>
  <si>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</si>
  <si>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</si>
  <si>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</si>
  <si>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</si>
  <si>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</si>
  <si>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</si>
  <si>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</si>
  <si>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</si>
  <si>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</si>
  <si>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</si>
  <si>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</si>
  <si>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</si>
  <si>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</si>
  <si>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</si>
  <si>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</si>
  <si>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</si>
  <si>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</si>
  <si>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</si>
  <si>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</si>
  <si>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</si>
  <si>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</si>
  <si>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</si>
  <si>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</si>
  <si>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</si>
  <si>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</si>
  <si>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</si>
  <si>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</si>
  <si>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</si>
  <si>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</si>
  <si>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</si>
  <si>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</si>
  <si>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</si>
  <si>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</si>
  <si>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</si>
  <si>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</si>
  <si>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</si>
  <si>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</si>
  <si>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</si>
  <si>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</si>
  <si>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</si>
  <si>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</si>
  <si>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</si>
  <si>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</si>
  <si>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</si>
  <si>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</si>
  <si>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</si>
  <si>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</si>
  <si>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</si>
  <si>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</si>
  <si>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</si>
  <si>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</si>
  <si>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</si>
  <si>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</si>
  <si>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</si>
  <si>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</si>
  <si>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</si>
  <si>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</si>
  <si>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</si>
  <si>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</si>
  <si>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</si>
  <si>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</si>
  <si>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</si>
  <si>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</si>
  <si>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</si>
  <si>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</si>
  <si>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</si>
  <si>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</si>
  <si>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</si>
  <si>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</si>
  <si>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</si>
  <si>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</si>
  <si>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</si>
  <si>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</si>
  <si>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</si>
  <si>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</si>
  <si>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</si>
  <si>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</si>
  <si>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</si>
  <si>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</si>
  <si>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</si>
  <si>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</si>
  <si>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</si>
  <si>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</si>
  <si>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</si>
  <si>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</si>
  <si>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</si>
  <si>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</si>
  <si>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</si>
  <si>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</si>
  <si>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</si>
  <si>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</si>
  <si>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</si>
  <si>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</si>
  <si>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</si>
  <si>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</si>
  <si>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</si>
  <si>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</si>
  <si>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</si>
  <si>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</si>
  <si>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</si>
  <si>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</si>
  <si>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</si>
  <si>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</si>
  <si>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</si>
  <si>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</si>
  <si>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</si>
  <si>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</si>
  <si>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</si>
  <si>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</si>
  <si>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</si>
  <si>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</si>
  <si>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</si>
  <si>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</si>
  <si>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</si>
  <si>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</si>
  <si>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</si>
  <si>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</si>
  <si>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</si>
  <si>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</si>
  <si>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</si>
  <si>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</si>
  <si>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</si>
  <si>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</si>
  <si>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</si>
  <si>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</si>
  <si>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</si>
  <si>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</si>
  <si>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</si>
  <si>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</si>
  <si>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</si>
  <si>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</si>
  <si>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</si>
  <si>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</si>
  <si>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</si>
  <si>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</si>
  <si>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</si>
  <si>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</si>
  <si>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</si>
  <si>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</si>
  <si>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</si>
  <si>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</si>
  <si>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</si>
  <si>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</si>
  <si>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</si>
  <si>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</si>
  <si>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</si>
  <si>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</si>
  <si>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</si>
  <si>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</si>
  <si>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</si>
  <si>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</si>
  <si>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</si>
  <si>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</si>
  <si>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</si>
  <si>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</si>
  <si>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</si>
  <si>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</si>
  <si>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</si>
  <si>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</si>
  <si>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</si>
  <si>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</si>
  <si>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</si>
  <si>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</si>
  <si>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</si>
  <si>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</si>
  <si>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</si>
  <si>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</si>
  <si>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</si>
  <si>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</si>
  <si>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</si>
  <si>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</si>
  <si>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</si>
  <si>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</si>
  <si>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</si>
  <si>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</si>
  <si>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</si>
  <si>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</si>
  <si>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</si>
  <si>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</si>
  <si>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</si>
  <si>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</si>
  <si>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</si>
  <si>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</si>
  <si>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</si>
  <si>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</si>
  <si>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</si>
  <si>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</si>
  <si>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</si>
  <si>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</si>
  <si>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</si>
  <si>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</si>
  <si>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</si>
  <si>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</si>
  <si>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</si>
  <si>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</si>
  <si>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</si>
  <si>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</si>
  <si>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</si>
  <si>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</si>
  <si>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</si>
  <si>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</si>
  <si>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</si>
  <si>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</si>
  <si>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</si>
  <si>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</si>
  <si>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</si>
  <si>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</si>
  <si>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</si>
  <si>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</si>
  <si>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</si>
  <si>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</si>
  <si>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</si>
  <si>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</si>
  <si>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</si>
  <si>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</si>
  <si>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</si>
  <si>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</si>
  <si>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</si>
  <si>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</si>
  <si>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</si>
  <si>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</si>
  <si>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</si>
  <si>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</si>
  <si>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</si>
  <si>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</si>
  <si>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</si>
  <si>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</si>
  <si>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</si>
  <si>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</si>
  <si>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</si>
  <si>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</si>
  <si>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</si>
  <si>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</si>
  <si>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</si>
  <si>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</si>
  <si>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</si>
  <si>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</si>
  <si>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</si>
  <si>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</si>
  <si>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</si>
  <si>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</si>
  <si>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</si>
  <si>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</si>
  <si>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</si>
  <si>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</si>
  <si>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</si>
  <si>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</si>
  <si>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</si>
  <si>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</si>
  <si>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</si>
  <si>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</si>
  <si>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</si>
  <si>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</si>
  <si>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</si>
  <si>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</si>
  <si>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</si>
  <si>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</si>
  <si>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</si>
  <si>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</si>
  <si>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</si>
  <si>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</si>
  <si>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</si>
  <si>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</si>
  <si>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</si>
  <si>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</si>
  <si>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</si>
  <si>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</si>
  <si>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</si>
  <si>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</si>
  <si>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</si>
  <si>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</si>
  <si>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</si>
  <si>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</si>
  <si>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</si>
  <si>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</si>
  <si>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</si>
  <si>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</si>
  <si>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</si>
  <si>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</si>
  <si>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</si>
  <si>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</si>
  <si>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</si>
  <si>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</si>
  <si>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</si>
  <si>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</si>
  <si>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</si>
  <si>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</si>
  <si>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</si>
  <si>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</si>
  <si>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</si>
  <si>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</si>
  <si>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</si>
  <si>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</si>
  <si>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</si>
  <si>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</si>
  <si>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</si>
  <si>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</si>
  <si>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</si>
  <si>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</si>
  <si>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</si>
  <si>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</si>
  <si>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</si>
  <si>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</si>
  <si>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</si>
  <si>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</si>
  <si>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</si>
  <si>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</si>
  <si>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</si>
  <si>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</si>
  <si>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</si>
  <si>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</si>
  <si>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</si>
  <si>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</si>
  <si>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</si>
  <si>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</si>
  <si>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</si>
  <si>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</si>
  <si>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</si>
  <si>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</si>
  <si>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</si>
  <si>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</si>
  <si>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</si>
  <si>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</si>
  <si>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</si>
  <si>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</si>
  <si>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</si>
  <si>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</si>
  <si>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</si>
  <si>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</si>
  <si>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</si>
  <si>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</si>
  <si>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</si>
  <si>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</si>
  <si>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</si>
  <si>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</si>
  <si>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</si>
  <si>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</si>
  <si>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</si>
  <si>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</si>
  <si>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</si>
  <si>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</si>
  <si>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</si>
  <si>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</si>
  <si>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</si>
  <si>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</si>
  <si>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</si>
  <si>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</si>
  <si>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</si>
  <si>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</si>
  <si>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</si>
  <si>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</si>
  <si>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</si>
  <si>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</si>
  <si>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</si>
  <si>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</si>
  <si>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</si>
  <si>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</si>
  <si>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</si>
  <si>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</si>
  <si>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</si>
  <si>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</si>
  <si>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</si>
  <si>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</si>
  <si>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</si>
  <si>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</si>
  <si>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</si>
  <si>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</si>
  <si>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</si>
  <si>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</si>
  <si>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</si>
  <si>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</si>
  <si>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</si>
  <si>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</si>
  <si>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</si>
  <si>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</si>
  <si>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</si>
  <si>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</si>
  <si>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</si>
  <si>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</si>
  <si>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</si>
  <si>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</si>
  <si>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</si>
  <si>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</si>
  <si>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</si>
  <si>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</si>
  <si>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</si>
  <si>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</si>
  <si>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</si>
  <si>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</si>
  <si>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</si>
  <si>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</si>
  <si>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</si>
  <si>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</si>
  <si>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</si>
  <si>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</si>
  <si>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</si>
  <si>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</si>
  <si>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</si>
  <si>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</si>
  <si>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</si>
  <si>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</si>
  <si>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</si>
  <si>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</si>
  <si>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</si>
  <si>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</si>
  <si>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</si>
  <si>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</si>
  <si>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</si>
  <si>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</si>
  <si>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</si>
  <si>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</si>
  <si>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</si>
  <si>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</si>
  <si>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</si>
  <si>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</si>
  <si>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</si>
  <si>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</si>
  <si>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</si>
  <si>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</si>
  <si>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</si>
  <si>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</si>
  <si>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</si>
  <si>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</si>
  <si>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</si>
  <si>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</si>
  <si>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</si>
  <si>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</si>
  <si>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</si>
  <si>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</si>
  <si>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</si>
  <si>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</si>
  <si>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</si>
  <si>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</si>
  <si>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</si>
  <si>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</si>
  <si>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</si>
  <si>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</si>
  <si>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</si>
  <si>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</si>
  <si>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</si>
  <si>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</si>
  <si>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</si>
  <si>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</si>
  <si>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</si>
  <si>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</si>
  <si>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</si>
  <si>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</si>
  <si>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</si>
  <si>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</si>
  <si>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</si>
  <si>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</si>
  <si>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</si>
  <si>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</si>
  <si>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</si>
  <si>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</si>
  <si>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</si>
  <si>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</si>
  <si>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</si>
  <si>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</si>
  <si>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</si>
  <si>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</si>
  <si>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</si>
  <si>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</si>
  <si>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</si>
  <si>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</si>
  <si>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</si>
  <si>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</si>
  <si>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</si>
  <si>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</si>
  <si>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</si>
  <si>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</si>
  <si>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</si>
  <si>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</si>
  <si>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</si>
  <si>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</si>
  <si>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</si>
  <si>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</si>
  <si>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</si>
  <si>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</si>
  <si>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</si>
  <si>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</si>
  <si>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</si>
  <si>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</si>
  <si>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</si>
  <si>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</si>
  <si>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</si>
  <si>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</si>
  <si>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</si>
  <si>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</si>
  <si>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</si>
  <si>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</si>
  <si>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</si>
  <si>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</si>
  <si>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</si>
  <si>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</si>
  <si>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</si>
  <si>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</si>
  <si>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</si>
  <si>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</si>
  <si>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</si>
  <si>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</si>
  <si>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</si>
  <si>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</si>
  <si>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</si>
  <si>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</si>
  <si>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</si>
  <si>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</si>
  <si>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</si>
  <si>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</si>
  <si>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</si>
  <si>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</si>
  <si>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</si>
  <si>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</si>
  <si>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</si>
  <si>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</si>
  <si>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</si>
  <si>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</si>
  <si>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</si>
  <si>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</si>
  <si>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</si>
  <si>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</si>
  <si>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</si>
  <si>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</si>
  <si>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</si>
  <si>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</si>
  <si>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</si>
  <si>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</si>
  <si>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</si>
  <si>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</si>
  <si>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</si>
  <si>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</si>
  <si>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</si>
  <si>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</si>
  <si>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</si>
  <si>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</si>
  <si>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</si>
  <si>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</si>
  <si>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</si>
  <si>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</si>
  <si>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</si>
  <si>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</si>
  <si>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</si>
  <si>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</si>
  <si>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</si>
  <si>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</si>
  <si>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</si>
  <si>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</si>
  <si>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</si>
  <si>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</si>
  <si>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</si>
  <si>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</si>
  <si>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</si>
  <si>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</si>
  <si>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</si>
  <si>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</si>
  <si>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</si>
  <si>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</si>
  <si>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</si>
  <si>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</si>
  <si>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</si>
  <si>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</si>
  <si>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</si>
  <si>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</si>
  <si>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</si>
  <si>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</si>
  <si>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</si>
  <si>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</si>
  <si>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</si>
  <si>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</si>
  <si>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</si>
  <si>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</si>
  <si>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</si>
  <si>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</si>
  <si>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</si>
  <si>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</si>
  <si>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</si>
  <si>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</si>
  <si>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</si>
  <si>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</si>
  <si>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</si>
  <si>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</si>
  <si>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</si>
  <si>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</si>
  <si>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</si>
  <si>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</si>
  <si>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</si>
  <si>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</si>
  <si>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</si>
  <si>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</si>
  <si>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</si>
  <si>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</si>
  <si>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</si>
  <si>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</si>
  <si>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</si>
  <si>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</si>
  <si>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</si>
  <si>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</si>
  <si>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</si>
  <si>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</si>
  <si>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</si>
  <si>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</si>
  <si>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</si>
  <si>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</si>
  <si>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</si>
  <si>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</si>
  <si>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</si>
  <si>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</si>
  <si>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</si>
  <si>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</si>
  <si>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</si>
  <si>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</si>
  <si>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</si>
  <si>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</si>
  <si>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</si>
  <si>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</si>
  <si>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</si>
  <si>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</si>
  <si>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</si>
  <si>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</si>
  <si>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</si>
  <si>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</si>
  <si>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</si>
  <si>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</si>
  <si>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</si>
  <si>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</si>
  <si>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</si>
  <si>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</si>
  <si>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</si>
  <si>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</si>
  <si>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</si>
  <si>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</si>
  <si>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</si>
  <si>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</si>
  <si>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</si>
  <si>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</si>
  <si>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</si>
  <si>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</si>
  <si>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</si>
  <si>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</si>
  <si>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</si>
  <si>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</si>
  <si>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</si>
  <si>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</si>
  <si>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</si>
  <si>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</si>
  <si>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</si>
  <si>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</si>
  <si>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</si>
  <si>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</si>
  <si>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</si>
  <si>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</si>
  <si>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</si>
  <si>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</si>
  <si>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</si>
  <si>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</si>
  <si>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</si>
  <si>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</si>
  <si>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</si>
  <si>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</si>
  <si>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</si>
  <si>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</si>
  <si>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</si>
  <si>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</si>
  <si>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</si>
  <si>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</si>
  <si>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</si>
  <si>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</si>
  <si>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</si>
  <si>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</si>
  <si>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</si>
  <si>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</si>
  <si>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</si>
  <si>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</si>
  <si>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</si>
  <si>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</si>
  <si>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</si>
  <si>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</si>
  <si>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</si>
  <si>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</si>
  <si>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</si>
  <si>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</si>
  <si>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</si>
  <si>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</si>
  <si>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</si>
  <si>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</si>
  <si>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</si>
  <si>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</si>
  <si>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</si>
  <si>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</si>
  <si>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</si>
  <si>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</si>
  <si>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</si>
  <si>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</si>
  <si>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</si>
  <si>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</si>
  <si>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</si>
  <si>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</si>
  <si>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</si>
  <si>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</si>
  <si>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</si>
  <si>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</si>
  <si>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</si>
  <si>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</si>
  <si>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</si>
  <si>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</si>
  <si>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</si>
  <si>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</si>
  <si>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</si>
  <si>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</si>
  <si>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</si>
  <si>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</si>
  <si>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</si>
  <si>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</si>
  <si>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</si>
  <si>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</si>
  <si>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</si>
  <si>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</si>
  <si>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</si>
  <si>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</si>
  <si>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</si>
  <si>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</si>
  <si>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</si>
  <si>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</si>
  <si>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</si>
  <si>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</si>
  <si>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</si>
  <si>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</si>
  <si>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</si>
  <si>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</si>
  <si>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</si>
  <si>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</si>
  <si>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</si>
  <si>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</si>
  <si>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</si>
  <si>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</si>
  <si>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</si>
  <si>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</si>
  <si>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</si>
  <si>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</si>
  <si>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</si>
  <si>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</si>
  <si>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</si>
  <si>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</si>
  <si>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</si>
  <si>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</si>
  <si>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</si>
  <si>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</si>
  <si>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</si>
  <si>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</si>
  <si>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</si>
  <si>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</si>
  <si>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</si>
  <si>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</si>
  <si>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</si>
  <si>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</si>
  <si>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</si>
  <si>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</si>
  <si>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</si>
  <si>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</si>
  <si>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</si>
  <si>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</si>
  <si>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</si>
  <si>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</si>
  <si>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</si>
  <si>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</si>
  <si>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</si>
  <si>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</si>
  <si>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</si>
  <si>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</si>
  <si>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</si>
  <si>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</si>
  <si>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</si>
  <si>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</si>
  <si>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</si>
  <si>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</si>
  <si>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</si>
  <si>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</si>
  <si>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</si>
  <si>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</si>
  <si>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</si>
  <si>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</si>
  <si>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</si>
  <si>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</si>
  <si>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</si>
  <si>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</si>
  <si>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</si>
  <si>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</si>
  <si>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</si>
  <si>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</si>
  <si>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</si>
  <si>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</si>
  <si>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</si>
  <si>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</si>
  <si>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</si>
  <si>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</si>
  <si>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</si>
  <si>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</si>
  <si>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</si>
  <si>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</si>
  <si>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</si>
  <si>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</si>
  <si>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</si>
  <si>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</si>
  <si>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</si>
  <si>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</si>
  <si>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</si>
  <si>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</si>
  <si>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</si>
  <si>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</si>
  <si>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</si>
  <si>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</si>
  <si>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</si>
  <si>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</si>
  <si>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</si>
  <si>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</si>
  <si>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</si>
  <si>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</si>
  <si>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</si>
  <si>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</si>
  <si>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</si>
  <si>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</si>
  <si>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</si>
  <si>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</si>
  <si>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</si>
  <si>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</si>
  <si>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</si>
  <si>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</si>
  <si>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</si>
  <si>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</si>
  <si>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</si>
  <si>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</si>
  <si>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</si>
  <si>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</si>
  <si>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</si>
  <si>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</si>
  <si>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</si>
  <si>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</si>
  <si>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</si>
  <si>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</si>
  <si>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</si>
  <si>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</si>
  <si>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</si>
  <si>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</si>
  <si>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</si>
  <si>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</si>
  <si>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</si>
  <si>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</si>
  <si>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</si>
  <si>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</si>
  <si>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</si>
  <si>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</si>
  <si>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</si>
  <si>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</si>
  <si>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</si>
  <si>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</si>
  <si>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</si>
  <si>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</si>
  <si>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</si>
  <si>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</si>
  <si>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</si>
  <si>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</si>
  <si>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</si>
  <si>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</si>
  <si>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</si>
  <si>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</si>
  <si>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</si>
  <si>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</si>
  <si>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</si>
  <si>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</si>
  <si>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</si>
  <si>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</si>
  <si>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</si>
  <si>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</si>
  <si>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</si>
  <si>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</si>
  <si>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</si>
  <si>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</si>
  <si>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</si>
  <si>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</si>
  <si>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</si>
  <si>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</si>
  <si>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</si>
  <si>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</si>
  <si>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</si>
  <si>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</si>
  <si>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</si>
  <si>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</si>
  <si>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</si>
  <si>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</si>
  <si>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</si>
  <si>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</si>
  <si>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</si>
  <si>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</si>
  <si>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</si>
  <si>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</si>
  <si>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</si>
  <si>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</si>
  <si>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</si>
  <si>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</si>
  <si>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</si>
  <si>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</si>
  <si>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</si>
  <si>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</si>
  <si>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</si>
  <si>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</si>
  <si>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</si>
  <si>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</si>
  <si>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</si>
  <si>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</si>
  <si>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</si>
  <si>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</si>
  <si>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</si>
  <si>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</si>
  <si>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</si>
  <si>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</si>
  <si>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</si>
  <si>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</si>
  <si>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</si>
  <si>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</si>
  <si>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</si>
  <si>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</si>
  <si>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</si>
  <si>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</si>
  <si>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</si>
  <si>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</si>
  <si>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</si>
  <si>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</si>
  <si>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</si>
  <si>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</si>
  <si>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</si>
  <si>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</si>
  <si>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</si>
  <si>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</si>
  <si>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</si>
  <si>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</si>
  <si>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</si>
  <si>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</si>
  <si>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</si>
  <si>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</si>
  <si>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</si>
  <si>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</si>
  <si>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</si>
  <si>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</si>
  <si>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</si>
  <si>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</si>
  <si>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</si>
  <si>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</si>
  <si>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</si>
  <si>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</si>
  <si>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</si>
  <si>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</si>
  <si>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</si>
  <si>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</si>
  <si>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</si>
  <si>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</si>
  <si>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</si>
  <si>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</si>
  <si>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</si>
  <si>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</si>
  <si>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</si>
  <si>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</si>
  <si>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</si>
  <si>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</si>
  <si>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</si>
  <si>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</si>
  <si>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</si>
  <si>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</si>
  <si>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</si>
  <si>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</si>
  <si>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</si>
  <si>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</si>
  <si>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</si>
  <si>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</si>
  <si>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</si>
  <si>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</si>
  <si>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</si>
  <si>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</si>
  <si>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</si>
  <si>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</si>
  <si>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</si>
  <si>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</si>
  <si>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</si>
  <si>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</si>
  <si>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</si>
  <si>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</si>
  <si>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</si>
  <si>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</si>
  <si>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</si>
  <si>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</si>
  <si>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</si>
  <si>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</si>
  <si>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</si>
  <si>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</si>
  <si>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</si>
  <si>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</si>
  <si>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</si>
  <si>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</si>
  <si>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</si>
  <si>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</si>
  <si>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</si>
  <si>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</si>
  <si>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</si>
  <si>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</si>
  <si>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</si>
  <si>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</si>
  <si>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</si>
  <si>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</si>
  <si>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</si>
  <si>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</si>
  <si>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</si>
  <si>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</si>
  <si>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</si>
  <si>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</si>
  <si>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</si>
  <si>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</si>
  <si>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</si>
  <si>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</si>
  <si>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</si>
  <si>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</si>
  <si>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</si>
  <si>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</si>
  <si>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</si>
  <si>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</si>
  <si>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</si>
  <si>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</si>
  <si>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</si>
  <si>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</si>
  <si>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</si>
  <si>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</si>
  <si>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</si>
  <si>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</si>
  <si>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</si>
  <si>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</si>
  <si>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</si>
  <si>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</si>
  <si>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</si>
  <si>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</si>
  <si>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</si>
  <si>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</si>
  <si>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</si>
  <si>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</si>
  <si>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</si>
  <si>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</si>
  <si>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</si>
  <si>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</si>
  <si>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</si>
  <si>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</si>
  <si>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</si>
  <si>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</si>
  <si>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</si>
  <si>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</si>
  <si>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</si>
  <si>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</si>
  <si>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</si>
  <si>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</si>
  <si>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</si>
  <si>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</si>
  <si>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</si>
  <si>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</si>
  <si>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</si>
  <si>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</si>
  <si>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</si>
  <si>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</si>
  <si>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</si>
  <si>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</si>
  <si>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</si>
  <si>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</si>
  <si>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</si>
  <si>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</si>
  <si>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</si>
  <si>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</si>
  <si>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</si>
  <si>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</si>
  <si>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</si>
  <si>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</si>
  <si>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</si>
  <si>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</si>
  <si>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</si>
  <si>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</si>
  <si>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</si>
  <si>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</si>
  <si>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</si>
  <si>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</si>
  <si>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</si>
  <si>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</si>
  <si>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</si>
  <si>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</si>
  <si>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</si>
  <si>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</si>
  <si>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</si>
  <si>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</si>
  <si>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</si>
  <si>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</si>
  <si>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</si>
  <si>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</si>
  <si>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</si>
  <si>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</si>
  <si>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</si>
  <si>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</si>
  <si>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</si>
  <si>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</si>
  <si>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</si>
  <si>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</si>
  <si>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</si>
  <si>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</si>
  <si>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</si>
  <si>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</si>
  <si>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</si>
  <si>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</si>
  <si>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</si>
  <si>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</si>
  <si>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</si>
  <si>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</si>
  <si>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</si>
  <si>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</si>
  <si>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</si>
  <si>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</si>
  <si>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</si>
  <si>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</si>
  <si>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</si>
  <si>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</si>
  <si>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</si>
  <si>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</si>
  <si>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</si>
  <si>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</si>
  <si>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</si>
  <si>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</si>
  <si>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</si>
  <si>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</si>
  <si>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</si>
  <si>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</si>
  <si>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</si>
  <si>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</si>
  <si>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</si>
  <si>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</si>
  <si>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</si>
  <si>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</si>
  <si>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</si>
  <si>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</si>
  <si>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</si>
  <si>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</si>
  <si>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</si>
  <si>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</si>
  <si>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</si>
  <si>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</si>
  <si>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</si>
  <si>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</si>
  <si>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</si>
  <si>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</si>
  <si>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</si>
  <si>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</si>
  <si>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</si>
  <si>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</si>
  <si>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</si>
  <si>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</si>
  <si>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</si>
  <si>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</si>
  <si>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</si>
  <si>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</si>
  <si>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</si>
  <si>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</si>
  <si>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</si>
  <si>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</si>
  <si>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</si>
  <si>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</si>
  <si>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</si>
  <si>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</si>
  <si>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</si>
  <si>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</si>
  <si>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</si>
  <si>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</si>
  <si>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</si>
  <si>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</si>
  <si>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</si>
  <si>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</si>
  <si>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</si>
  <si>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</si>
  <si>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</si>
  <si>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</si>
  <si>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</si>
  <si>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</si>
  <si>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</si>
  <si>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</si>
  <si>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</si>
  <si>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</si>
  <si>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</si>
  <si>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</si>
  <si>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</si>
  <si>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</si>
  <si>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</si>
  <si>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</si>
  <si>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</si>
  <si>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</si>
  <si>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</si>
  <si>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</si>
  <si>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</si>
  <si>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</si>
  <si>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</si>
  <si>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</si>
  <si>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</si>
  <si>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</si>
  <si>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</si>
  <si>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</si>
  <si>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</si>
  <si>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</si>
  <si>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</si>
  <si>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</si>
  <si>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</si>
  <si>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</si>
  <si>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</si>
  <si>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</si>
  <si>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</si>
  <si>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</si>
  <si>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</si>
  <si>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</si>
  <si>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</si>
  <si>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</si>
  <si>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</si>
  <si>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</si>
  <si>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</si>
  <si>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</si>
  <si>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</si>
  <si>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</si>
  <si>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</si>
  <si>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</si>
  <si>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</si>
  <si>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</si>
  <si>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</si>
  <si>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</si>
  <si>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</si>
  <si>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</si>
  <si>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</si>
  <si>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</si>
  <si>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</si>
  <si>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</si>
  <si>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</si>
  <si>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</si>
  <si>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</si>
  <si>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</si>
  <si>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</si>
  <si>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</si>
  <si>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</si>
  <si>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</si>
  <si>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</si>
  <si>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</si>
  <si>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</si>
  <si>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</si>
  <si>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</si>
  <si>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</si>
  <si>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</si>
  <si>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</si>
  <si>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</si>
  <si>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</si>
  <si>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</si>
  <si>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</si>
  <si>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</si>
  <si>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</si>
  <si>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</si>
  <si>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</si>
  <si>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</si>
  <si>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</si>
  <si>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</si>
  <si>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</si>
  <si>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</si>
  <si>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</si>
  <si>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</si>
  <si>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</si>
  <si>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</si>
  <si>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</si>
  <si>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</si>
  <si>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</si>
  <si>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</si>
  <si>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</si>
  <si>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</si>
  <si>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</si>
  <si>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</si>
  <si>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</si>
  <si>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</si>
  <si>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</si>
  <si>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</si>
  <si>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</si>
  <si>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</si>
  <si>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</si>
  <si>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</si>
  <si>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</si>
  <si>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</si>
  <si>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</si>
  <si>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</si>
  <si>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</si>
  <si>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</si>
  <si>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</si>
  <si>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</si>
  <si>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</si>
  <si>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</si>
  <si>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</si>
  <si>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</si>
  <si>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</si>
  <si>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</si>
  <si>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</si>
  <si>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</si>
  <si>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</si>
  <si>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</si>
  <si>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</si>
  <si>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</si>
  <si>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</si>
  <si>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</si>
  <si>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</si>
  <si>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</si>
  <si>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</si>
  <si>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</si>
  <si>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</si>
  <si>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</si>
  <si>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</si>
  <si>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</si>
  <si>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</si>
  <si>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</si>
  <si>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</si>
  <si>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</si>
  <si>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</si>
  <si>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</si>
  <si>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</si>
  <si>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</si>
  <si>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</si>
  <si>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</si>
  <si>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</si>
  <si>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</si>
  <si>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</si>
  <si>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</si>
  <si>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</si>
  <si>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</si>
  <si>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</si>
  <si>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</si>
  <si>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</si>
  <si>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</si>
  <si>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</si>
  <si>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</si>
  <si>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</si>
  <si>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</si>
  <si>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</si>
  <si>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</si>
  <si>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</si>
  <si>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</si>
  <si>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</si>
  <si>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</si>
  <si>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</si>
  <si>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</si>
  <si>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</si>
  <si>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</si>
  <si>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</si>
  <si>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</si>
  <si>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</si>
  <si>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</si>
  <si>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</si>
  <si>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</si>
  <si>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</si>
  <si>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</si>
  <si>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</si>
  <si>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</si>
  <si>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</si>
  <si>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</si>
  <si>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</si>
  <si>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</si>
  <si>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</si>
  <si>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</si>
  <si>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</si>
  <si>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</si>
  <si>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</si>
  <si>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</si>
  <si>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</si>
  <si>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</si>
  <si>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</si>
  <si>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</si>
  <si>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</si>
  <si>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</si>
  <si>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</si>
  <si>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</si>
  <si>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</si>
  <si>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</si>
  <si>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</si>
  <si>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</si>
  <si>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</si>
  <si>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</si>
  <si>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</si>
  <si>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</si>
  <si>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</si>
  <si>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</si>
  <si>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</si>
  <si>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</si>
  <si>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</si>
  <si>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</si>
  <si>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</si>
  <si>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</si>
  <si>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</si>
  <si>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</si>
  <si>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</si>
  <si>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</si>
  <si>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</si>
  <si>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</si>
  <si>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</si>
  <si>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</si>
  <si>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</si>
  <si>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</si>
  <si>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</si>
  <si>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</si>
  <si>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</si>
  <si>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</si>
  <si>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</si>
  <si>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</si>
  <si>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</si>
  <si>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</si>
  <si>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</si>
  <si>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</si>
  <si>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</si>
  <si>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</si>
  <si>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</si>
  <si>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</si>
  <si>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</si>
  <si>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</si>
  <si>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</si>
  <si>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</si>
  <si>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</si>
  <si>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</si>
  <si>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</si>
  <si>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</si>
  <si>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</si>
  <si>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</si>
  <si>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</si>
  <si>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</si>
  <si>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</si>
  <si>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</si>
  <si>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</si>
  <si>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</si>
  <si>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</si>
  <si>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</si>
  <si>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</si>
  <si>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</si>
  <si>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</si>
  <si>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</si>
  <si>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</si>
  <si>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</si>
  <si>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</si>
  <si>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</si>
  <si>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</si>
  <si>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</si>
  <si>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</si>
  <si>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</si>
  <si>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</si>
  <si>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</si>
  <si>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</si>
  <si>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</si>
  <si>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</si>
  <si>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</si>
  <si>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</si>
  <si>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</si>
  <si>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</si>
  <si>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</si>
  <si>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</si>
  <si>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</si>
  <si>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</si>
  <si>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</si>
  <si>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</si>
  <si>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</si>
  <si>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</si>
  <si>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</si>
  <si>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</si>
  <si>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</si>
  <si>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</si>
  <si>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</si>
  <si>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</si>
  <si>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</si>
  <si>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</si>
  <si>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</si>
  <si>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</si>
  <si>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</si>
  <si>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</si>
  <si>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</si>
  <si>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</si>
  <si>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</si>
  <si>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</si>
  <si>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</si>
  <si>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</si>
  <si>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</si>
  <si>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</si>
  <si>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</si>
  <si>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</si>
  <si>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</si>
  <si>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</si>
  <si>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</si>
  <si>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</si>
  <si>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</si>
  <si>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</si>
  <si>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</si>
  <si>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</si>
  <si>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</si>
  <si>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</si>
  <si>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</si>
  <si>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</si>
  <si>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</si>
  <si>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</si>
  <si>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</si>
  <si>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</si>
  <si>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</si>
  <si>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</si>
  <si>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</si>
  <si>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</si>
  <si>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</si>
  <si>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</si>
  <si>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</si>
  <si>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</si>
  <si>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</si>
  <si>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</si>
  <si>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</si>
  <si>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</si>
  <si>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</si>
  <si>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</si>
  <si>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</si>
  <si>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</si>
  <si>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</si>
  <si>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</si>
  <si>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</si>
  <si>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</si>
  <si>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</si>
  <si>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</si>
  <si>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</si>
  <si>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</si>
  <si>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</si>
  <si>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</si>
  <si>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</si>
  <si>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</si>
  <si>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</si>
  <si>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</si>
  <si>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</si>
  <si>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</si>
  <si>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</si>
  <si>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</si>
  <si>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</si>
  <si>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</si>
  <si>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</si>
  <si>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</si>
  <si>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</si>
  <si>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</si>
  <si>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</si>
  <si>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</si>
  <si>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</si>
  <si>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</si>
  <si>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</si>
  <si>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</si>
  <si>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</si>
  <si>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</si>
  <si>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</si>
  <si>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</si>
  <si>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</si>
  <si>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</si>
  <si>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</si>
  <si>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</si>
  <si>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</si>
  <si>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</si>
  <si>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</si>
  <si>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</si>
  <si>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</si>
  <si>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</si>
  <si>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</si>
  <si>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</si>
  <si>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</si>
  <si>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</si>
  <si>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</si>
  <si>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</si>
  <si>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</si>
  <si>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</si>
  <si>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</si>
  <si>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</si>
  <si>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</si>
  <si>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</si>
  <si>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</si>
  <si>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</si>
  <si>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</si>
  <si>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</si>
  <si>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</si>
  <si>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</si>
  <si>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</si>
  <si>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</si>
  <si>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</si>
  <si>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</si>
  <si>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</si>
  <si>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</si>
  <si>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</si>
  <si>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</si>
  <si>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</si>
  <si>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</si>
  <si>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</si>
  <si>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</si>
  <si>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</si>
  <si>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</si>
  <si>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</si>
  <si>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</si>
  <si>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</si>
  <si>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</si>
  <si>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</si>
  <si>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</si>
  <si>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</si>
  <si>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</si>
  <si>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</si>
  <si>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</si>
  <si>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</si>
  <si>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</si>
  <si>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</si>
  <si>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</si>
  <si>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</si>
  <si>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</si>
  <si>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</si>
  <si>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</si>
  <si>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</si>
  <si>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</si>
  <si>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</si>
  <si>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</si>
  <si>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</si>
  <si>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</si>
  <si>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</si>
  <si>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</si>
  <si>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</si>
  <si>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</si>
  <si>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</si>
  <si>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</si>
  <si>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</si>
  <si>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</si>
  <si>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</si>
  <si>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</si>
  <si>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</si>
  <si>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</si>
  <si>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</si>
  <si>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</si>
  <si>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</si>
  <si>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</si>
  <si>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</si>
  <si>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</si>
  <si>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</si>
  <si>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</si>
  <si>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</si>
  <si>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</si>
  <si>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</si>
  <si>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</si>
  <si>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</si>
  <si>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</si>
  <si>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</si>
  <si>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</si>
  <si>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</si>
  <si>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</si>
  <si>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</si>
  <si>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</si>
  <si>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</si>
  <si>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</si>
  <si>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</si>
  <si>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</si>
  <si>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</si>
  <si>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</si>
  <si>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</si>
  <si>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</si>
  <si>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</si>
  <si>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</si>
  <si>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</si>
  <si>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</si>
  <si>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</si>
  <si>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</si>
  <si>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</si>
  <si>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</si>
  <si>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</si>
  <si>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</si>
  <si>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</si>
  <si>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</si>
  <si>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</si>
  <si>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</si>
  <si>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</si>
  <si>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</si>
  <si>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</si>
  <si>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</si>
  <si>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</si>
  <si>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</si>
  <si>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</si>
  <si>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</si>
  <si>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</si>
  <si>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</si>
  <si>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</si>
  <si>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</si>
  <si>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</si>
  <si>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</si>
  <si>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</si>
  <si>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</si>
  <si>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</si>
  <si>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</si>
  <si>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</si>
  <si>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</si>
  <si>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</si>
  <si>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</si>
  <si>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</si>
  <si>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</si>
  <si>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</si>
  <si>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</si>
  <si>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</si>
  <si>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</si>
  <si>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</si>
  <si>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</si>
  <si>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</si>
  <si>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</si>
  <si>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</si>
  <si>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</si>
  <si>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</si>
  <si>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</si>
  <si>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</si>
  <si>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</si>
  <si>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</si>
  <si>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</si>
  <si>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</si>
  <si>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</si>
  <si>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</si>
  <si>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</si>
  <si>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</si>
  <si>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</si>
  <si>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</si>
  <si>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</si>
  <si>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</si>
  <si>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</si>
  <si>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</si>
  <si>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</si>
  <si>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</si>
  <si>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</si>
  <si>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</si>
  <si>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</si>
  <si>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</si>
  <si>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</si>
  <si>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</si>
  <si>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</si>
  <si>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</si>
  <si>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</si>
  <si>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</si>
  <si>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</si>
  <si>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</si>
  <si>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</si>
  <si>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</si>
  <si>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</si>
  <si>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</si>
  <si>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</si>
  <si>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</si>
  <si>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</si>
  <si>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</si>
  <si>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</si>
  <si>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</si>
  <si>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</si>
  <si>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</si>
  <si>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</si>
  <si>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</si>
  <si>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</si>
  <si>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</si>
  <si>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</si>
  <si>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</si>
  <si>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</si>
  <si>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</si>
  <si>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</si>
  <si>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</si>
  <si>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</si>
  <si>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</si>
  <si>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</si>
  <si>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</si>
  <si>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</si>
  <si>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</si>
  <si>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</si>
  <si>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</si>
  <si>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</si>
  <si>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</si>
  <si>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</si>
  <si>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</si>
  <si>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</si>
  <si>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</si>
  <si>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</si>
  <si>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</si>
  <si>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</si>
  <si>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</si>
  <si>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</si>
  <si>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</si>
  <si>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</si>
  <si>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</si>
  <si>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</si>
  <si>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</si>
  <si>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</si>
  <si>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</si>
  <si>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</si>
  <si>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</si>
  <si>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</si>
  <si>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</si>
  <si>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</si>
  <si>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</si>
  <si>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</si>
  <si>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</si>
  <si>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</si>
  <si>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</si>
  <si>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</si>
  <si>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</si>
  <si>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</si>
  <si>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</si>
  <si>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</si>
  <si>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</si>
  <si>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</si>
  <si>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</si>
  <si>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</si>
  <si>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</si>
  <si>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</si>
  <si>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</si>
  <si>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</si>
  <si>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</si>
  <si>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</si>
  <si>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</si>
  <si>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</si>
  <si>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</si>
  <si>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</si>
  <si>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</si>
  <si>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</si>
  <si>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</si>
  <si>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</si>
  <si>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</si>
  <si>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</si>
  <si>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</si>
  <si>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</si>
  <si>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</si>
  <si>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</si>
  <si>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</si>
  <si>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</si>
  <si>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</si>
  <si>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</si>
  <si>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</si>
  <si>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</si>
  <si>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</si>
  <si>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</si>
  <si>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</si>
  <si>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</si>
  <si>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</si>
  <si>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</si>
  <si>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</si>
  <si>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</si>
  <si>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</si>
  <si>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</si>
  <si>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</si>
  <si>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</si>
  <si>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</si>
  <si>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</si>
  <si>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</si>
  <si>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</si>
  <si>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</si>
  <si>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</si>
  <si>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</si>
  <si>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</si>
  <si>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</si>
  <si>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</si>
  <si>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</si>
  <si>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</si>
  <si>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</si>
  <si>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</si>
  <si>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</si>
  <si>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</si>
  <si>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</si>
  <si>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</si>
  <si>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</si>
  <si>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</si>
  <si>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</si>
  <si>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</si>
  <si>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</si>
  <si>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</si>
  <si>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</si>
  <si>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</si>
  <si>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</si>
  <si>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</si>
  <si>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</si>
  <si>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</si>
  <si>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</si>
  <si>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</si>
  <si>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</si>
  <si>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</si>
  <si>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</si>
  <si>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</si>
  <si>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</si>
  <si>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</si>
  <si>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</si>
  <si>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</si>
  <si>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</si>
  <si>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</si>
  <si>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</si>
  <si>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</si>
  <si>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</si>
  <si>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</si>
  <si>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</si>
  <si>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</si>
  <si>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</si>
  <si>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</si>
  <si>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</si>
  <si>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</si>
  <si>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</si>
  <si>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</si>
  <si>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</si>
  <si>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</si>
  <si>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</si>
  <si>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</si>
  <si>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</si>
  <si>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</si>
  <si>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</si>
  <si>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</si>
  <si>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</si>
  <si>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</si>
  <si>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</si>
  <si>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</si>
  <si>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</si>
  <si>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</si>
  <si>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</si>
  <si>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</si>
  <si>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</si>
  <si>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</si>
  <si>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</si>
  <si>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</si>
  <si>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</si>
  <si>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</si>
  <si>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</si>
  <si>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</si>
  <si>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</si>
  <si>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</si>
  <si>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</si>
  <si>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</si>
  <si>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</si>
  <si>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</si>
  <si>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</si>
  <si>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</si>
  <si>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</si>
  <si>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</si>
  <si>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</si>
  <si>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</si>
  <si>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</si>
  <si>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</si>
  <si>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</si>
  <si>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</si>
  <si>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</si>
  <si>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</si>
  <si>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</si>
  <si>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</si>
  <si>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</si>
  <si>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</si>
  <si>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</si>
  <si>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</si>
  <si>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</si>
  <si>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</si>
  <si>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</si>
  <si>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</si>
  <si>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</si>
  <si>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</si>
  <si>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</si>
  <si>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</si>
  <si>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</si>
  <si>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</si>
  <si>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</si>
  <si>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</si>
  <si>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</si>
  <si>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</si>
  <si>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</si>
  <si>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</si>
  <si>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</si>
  <si>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</si>
  <si>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</si>
  <si>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</si>
  <si>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</si>
  <si>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</si>
  <si>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</si>
  <si>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</si>
  <si>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</si>
  <si>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</si>
  <si>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</si>
  <si>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</si>
  <si>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</si>
  <si>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</si>
  <si>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</si>
  <si>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</si>
  <si>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</si>
  <si>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</si>
  <si>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</si>
  <si>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</si>
  <si>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</si>
  <si>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</si>
  <si>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</si>
  <si>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</si>
  <si>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</si>
  <si>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</si>
  <si>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</si>
  <si>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</si>
  <si>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</si>
  <si>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</si>
  <si>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</si>
  <si>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</si>
  <si>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</si>
  <si>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</si>
  <si>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</si>
  <si>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</si>
  <si>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</si>
  <si>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</si>
  <si>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</si>
  <si>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</si>
  <si>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</si>
  <si>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</si>
  <si>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</si>
  <si>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</si>
  <si>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</si>
  <si>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</si>
  <si>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</si>
  <si>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</si>
  <si>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</si>
  <si>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</si>
  <si>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</si>
  <si>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</si>
  <si>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</si>
  <si>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</si>
  <si>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</si>
  <si>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</si>
  <si>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</si>
  <si>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</si>
  <si>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</si>
  <si>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</si>
  <si>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</si>
  <si>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</si>
  <si>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</si>
  <si>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</si>
  <si>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</si>
  <si>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</si>
  <si>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</si>
  <si>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</si>
  <si>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</si>
  <si>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</si>
  <si>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</si>
  <si>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</si>
  <si>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</si>
  <si>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</si>
  <si>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</si>
  <si>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</si>
  <si>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</si>
  <si>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</si>
  <si>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</si>
  <si>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</si>
  <si>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</si>
  <si>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</si>
  <si>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</si>
  <si>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</si>
  <si>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</si>
  <si>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</si>
  <si>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</si>
  <si>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</si>
  <si>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</si>
  <si>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</si>
  <si>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</si>
  <si>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</si>
  <si>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</si>
  <si>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</si>
  <si>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</si>
  <si>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</si>
  <si>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</si>
  <si>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</si>
  <si>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</si>
  <si>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</si>
  <si>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</si>
  <si>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</si>
  <si>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</si>
  <si>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</si>
  <si>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</si>
  <si>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</si>
  <si>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</si>
  <si>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</si>
  <si>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</si>
  <si>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</si>
  <si>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</si>
  <si>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</si>
  <si>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</si>
  <si>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</si>
  <si>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</si>
  <si>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</si>
  <si>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</si>
  <si>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</si>
  <si>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</si>
  <si>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</si>
  <si>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</si>
  <si>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</si>
  <si>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</si>
  <si>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</si>
  <si>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</si>
  <si>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</si>
  <si>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</si>
  <si>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</si>
  <si>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</si>
  <si>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</si>
  <si>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</si>
  <si>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</si>
  <si>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</si>
  <si>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</si>
  <si>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</si>
  <si>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</si>
  <si>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</si>
  <si>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</si>
  <si>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</si>
  <si>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</si>
  <si>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</si>
  <si>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</si>
  <si>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</si>
  <si>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</si>
  <si>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</si>
  <si>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</si>
  <si>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</si>
  <si>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</si>
  <si>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</si>
  <si>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</si>
  <si>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</si>
  <si>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</si>
  <si>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</si>
  <si>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</si>
  <si>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</si>
  <si>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</si>
  <si>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</si>
  <si>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</si>
  <si>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</si>
  <si>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</si>
  <si>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</si>
  <si>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</si>
  <si>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</si>
  <si>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</si>
  <si>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</si>
  <si>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</si>
  <si>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</si>
  <si>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</si>
  <si>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</si>
  <si>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</si>
  <si>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</si>
  <si>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</si>
  <si>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</si>
  <si>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</si>
  <si>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</si>
  <si>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</si>
  <si>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</si>
  <si>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</si>
  <si>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</si>
  <si>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</si>
  <si>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</si>
  <si>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</si>
  <si>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</si>
  <si>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</si>
  <si>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</si>
  <si>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</si>
  <si>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</si>
  <si>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</si>
  <si>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</si>
  <si>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</si>
  <si>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</si>
  <si>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</si>
  <si>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</si>
  <si>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</si>
  <si>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</si>
  <si>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</si>
  <si>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</si>
  <si>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</si>
  <si>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</si>
  <si>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</si>
  <si>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</si>
  <si>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</si>
  <si>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</si>
  <si>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</si>
  <si>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</si>
  <si>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</si>
  <si>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</si>
  <si>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</si>
  <si>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</si>
  <si>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</si>
  <si>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</si>
  <si>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</si>
  <si>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</si>
  <si>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</si>
  <si>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</si>
  <si>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</si>
  <si>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</si>
  <si>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</si>
  <si>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</si>
  <si>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</si>
  <si>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</si>
  <si>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</si>
  <si>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</si>
  <si>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</si>
  <si>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</si>
  <si>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</si>
  <si>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</si>
  <si>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</si>
  <si>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</si>
  <si>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</si>
  <si>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</si>
  <si>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</si>
  <si>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</si>
  <si>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</si>
  <si>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</si>
  <si>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</si>
  <si>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</si>
  <si>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</si>
  <si>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</si>
  <si>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</si>
  <si>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</si>
  <si>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</si>
  <si>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</si>
  <si>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</si>
  <si>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</si>
  <si>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</si>
  <si>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</si>
  <si>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</si>
  <si>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</si>
  <si>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</si>
  <si>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</si>
  <si>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</si>
  <si>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</si>
  <si>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</si>
  <si>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</si>
  <si>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</si>
  <si>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</si>
  <si>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</si>
  <si>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</si>
  <si>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</si>
  <si>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</si>
  <si>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</si>
  <si>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</si>
  <si>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</si>
  <si>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</si>
  <si>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</si>
  <si>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</si>
  <si>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</si>
  <si>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</si>
  <si>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</si>
  <si>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</si>
  <si>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</si>
  <si>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</si>
  <si>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</si>
  <si>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</si>
  <si>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</si>
  <si>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</si>
  <si>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</si>
  <si>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</si>
  <si>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</si>
  <si>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</si>
  <si>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</si>
  <si>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</si>
  <si>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</si>
  <si>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</si>
  <si>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</si>
  <si>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</si>
  <si>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</si>
  <si>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</si>
  <si>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</si>
  <si>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</si>
  <si>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</si>
  <si>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</si>
  <si>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</si>
  <si>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</si>
  <si>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</si>
  <si>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</si>
  <si>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</si>
  <si>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</si>
  <si>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</si>
  <si>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</si>
  <si>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</si>
  <si>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</si>
  <si>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</si>
  <si>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</si>
  <si>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</si>
  <si>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</si>
  <si>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</si>
  <si>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</si>
  <si>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</si>
  <si>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</si>
  <si>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</si>
  <si>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</si>
  <si>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</si>
  <si>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</si>
  <si>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</si>
  <si>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</si>
  <si>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</si>
  <si>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</si>
  <si>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</si>
  <si>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</si>
  <si>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</si>
  <si>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</si>
  <si>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</si>
  <si>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</si>
  <si>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</si>
  <si>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</si>
  <si>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</si>
  <si>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</si>
  <si>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</si>
  <si>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</si>
  <si>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</si>
  <si>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</si>
  <si>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</si>
  <si>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</si>
  <si>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</si>
  <si>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</si>
  <si>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</si>
  <si>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</si>
  <si>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</si>
  <si>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</si>
  <si>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</si>
  <si>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</si>
  <si>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</si>
  <si>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</si>
  <si>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</si>
  <si>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</si>
  <si>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</si>
  <si>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</si>
  <si>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</si>
  <si>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</si>
  <si>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</si>
  <si>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</si>
  <si>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</si>
  <si>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</si>
  <si>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</si>
  <si>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</si>
  <si>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</si>
  <si>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</si>
  <si>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</si>
  <si>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</si>
  <si>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</si>
  <si>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</si>
  <si>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</si>
  <si>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</si>
  <si>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</si>
  <si>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</si>
  <si>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</si>
  <si>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</si>
  <si>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</si>
  <si>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</si>
  <si>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</si>
  <si>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</si>
  <si>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</si>
  <si>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</si>
  <si>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</si>
  <si>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</si>
  <si>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</si>
  <si>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</si>
  <si>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</si>
  <si>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</si>
  <si>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</si>
  <si>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</si>
  <si>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</si>
  <si>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</si>
  <si>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</si>
  <si>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</si>
  <si>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</si>
  <si>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</si>
  <si>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</si>
  <si>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</si>
  <si>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</si>
  <si>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</si>
  <si>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</si>
  <si>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</si>
  <si>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</si>
  <si>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</si>
  <si>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</si>
  <si>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</si>
  <si>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</si>
  <si>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</si>
  <si>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</si>
  <si>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</si>
  <si>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</si>
  <si>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</si>
  <si>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</si>
  <si>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</si>
  <si>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</si>
  <si>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</si>
  <si>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</si>
  <si>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</si>
  <si>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</si>
  <si>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</si>
  <si>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</si>
  <si>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</si>
  <si>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</si>
  <si>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</si>
  <si>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</si>
  <si>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</si>
  <si>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</si>
  <si>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</si>
  <si>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</si>
  <si>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</si>
  <si>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</si>
  <si>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</si>
  <si>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</si>
  <si>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</si>
  <si>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</si>
  <si>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</si>
  <si>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</si>
  <si>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</si>
  <si>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</si>
  <si>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</si>
  <si>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</si>
  <si>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</si>
  <si>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</si>
  <si>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</si>
  <si>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</si>
  <si>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</si>
  <si>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</si>
  <si>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</si>
  <si>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</si>
  <si>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</si>
  <si>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</si>
  <si>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</si>
  <si>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</si>
  <si>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</si>
  <si>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</si>
  <si>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</si>
  <si>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</si>
  <si>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</si>
  <si>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</si>
  <si>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</si>
  <si>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</si>
  <si>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</si>
  <si>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</si>
  <si>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</si>
  <si>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</si>
  <si>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</si>
  <si>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</si>
  <si>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</si>
  <si>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</si>
  <si>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</si>
  <si>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</si>
  <si>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</si>
  <si>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</si>
  <si>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</si>
  <si>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</si>
  <si>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</si>
  <si>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</si>
  <si>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</si>
  <si>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</si>
  <si>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</si>
  <si>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</si>
  <si>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</si>
  <si>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</si>
  <si>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</si>
  <si>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</si>
  <si>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</si>
  <si>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</si>
  <si>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</si>
  <si>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</si>
  <si>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</si>
  <si>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</si>
  <si>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</si>
  <si>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</si>
  <si>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</si>
  <si>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</si>
  <si>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</si>
  <si>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</si>
  <si>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</si>
  <si>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</si>
  <si>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</si>
  <si>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</si>
  <si>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</si>
  <si>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</si>
  <si>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</si>
  <si>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</si>
  <si>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</si>
  <si>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</si>
  <si>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</si>
  <si>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</si>
  <si>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</si>
  <si>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</si>
  <si>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</si>
  <si>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</si>
  <si>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</si>
  <si>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</si>
  <si>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</si>
  <si>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</si>
  <si>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</si>
  <si>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</si>
  <si>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</si>
  <si>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</si>
  <si>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</si>
  <si>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</si>
  <si>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</si>
  <si>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</si>
  <si>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</si>
  <si>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</si>
  <si>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</si>
  <si>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</si>
  <si>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</si>
  <si>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</si>
  <si>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</si>
  <si>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</si>
  <si>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</si>
  <si>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</si>
  <si>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</si>
  <si>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</si>
  <si>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</si>
  <si>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</si>
  <si>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</si>
  <si>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</si>
  <si>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</si>
  <si>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</si>
  <si>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</si>
  <si>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</si>
  <si>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</si>
  <si>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</si>
  <si>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</si>
  <si>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</si>
  <si>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</si>
  <si>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</si>
  <si>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</si>
  <si>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</si>
  <si>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</si>
  <si>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</si>
  <si>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</si>
  <si>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</si>
  <si>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</si>
  <si>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</si>
  <si>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</si>
  <si>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</si>
  <si>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</si>
  <si>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</si>
  <si>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</si>
  <si>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</si>
  <si>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</si>
  <si>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</si>
  <si>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</si>
  <si>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</si>
  <si>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</si>
  <si>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</si>
  <si>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</si>
  <si>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</si>
  <si>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</si>
  <si>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</si>
  <si>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</si>
  <si>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</si>
  <si>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</si>
  <si>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</si>
  <si>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</si>
  <si>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</si>
  <si>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</si>
  <si>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</si>
  <si>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</si>
  <si>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</si>
  <si>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</si>
  <si>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</si>
  <si>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</si>
  <si>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</si>
  <si>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</si>
  <si>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</si>
  <si>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</si>
  <si>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</si>
  <si>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</si>
  <si>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</si>
  <si>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</si>
  <si>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</si>
  <si>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</si>
  <si>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</si>
  <si>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</si>
  <si>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</si>
  <si>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</si>
  <si>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</si>
  <si>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</si>
  <si>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</si>
  <si>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</si>
  <si>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</si>
  <si>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</si>
  <si>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</si>
  <si>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</si>
  <si>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</si>
  <si>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</si>
  <si>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</si>
  <si>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</si>
  <si>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</si>
  <si>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</si>
  <si>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</si>
  <si>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</si>
  <si>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</si>
  <si>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</si>
  <si>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</si>
  <si>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</si>
  <si>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</si>
  <si>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</si>
  <si>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</si>
  <si>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</si>
  <si>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</si>
  <si>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</si>
  <si>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</si>
  <si>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</si>
  <si>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</si>
  <si>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</si>
  <si>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</si>
  <si>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</si>
  <si>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</si>
  <si>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</si>
  <si>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</si>
  <si>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</si>
  <si>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</si>
  <si>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</si>
  <si>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</si>
  <si>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</si>
  <si>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</si>
  <si>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</si>
  <si>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</si>
  <si>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</si>
  <si>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</si>
  <si>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</si>
  <si>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</si>
  <si>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</si>
  <si>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</si>
  <si>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</si>
  <si>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</si>
  <si>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</si>
  <si>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</si>
  <si>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</si>
  <si>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</si>
  <si>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</si>
  <si>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</si>
  <si>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</si>
  <si>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</si>
  <si>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</si>
  <si>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</si>
  <si>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</si>
  <si>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</si>
  <si>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</si>
  <si>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</si>
  <si>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</si>
  <si>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</si>
  <si>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</si>
  <si>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</si>
  <si>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</si>
  <si>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</si>
  <si>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</si>
  <si>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</si>
  <si>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</si>
  <si>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</si>
  <si>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</si>
  <si>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</si>
  <si>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</si>
  <si>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</si>
  <si>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</si>
  <si>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</si>
  <si>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</si>
  <si>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</si>
  <si>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</si>
  <si>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</si>
  <si>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</si>
  <si>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</si>
  <si>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</si>
  <si>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</si>
  <si>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</si>
  <si>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</si>
  <si>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</si>
  <si>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</si>
  <si>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</si>
  <si>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</si>
  <si>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</si>
  <si>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</si>
  <si>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</si>
  <si>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</si>
  <si>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</si>
  <si>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</si>
  <si>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</si>
  <si>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</si>
  <si>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</si>
  <si>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</si>
  <si>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</si>
  <si>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</si>
  <si>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</si>
  <si>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</si>
  <si>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</si>
  <si>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</si>
  <si>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</si>
  <si>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</si>
  <si>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</si>
  <si>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</si>
  <si>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</si>
  <si>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</si>
  <si>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</si>
  <si>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</si>
  <si>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</si>
  <si>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</si>
  <si>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</si>
  <si>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</si>
  <si>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</si>
  <si>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</si>
  <si>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</si>
  <si>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</si>
  <si>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</si>
  <si>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</si>
  <si>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</si>
  <si>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</si>
  <si>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</si>
  <si>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</si>
  <si>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</si>
  <si>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</si>
  <si>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</si>
  <si>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</si>
  <si>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</si>
  <si>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</si>
  <si>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</si>
  <si>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</si>
  <si>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</si>
  <si>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</si>
  <si>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</si>
  <si>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</si>
  <si>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</si>
  <si>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</si>
  <si>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</si>
  <si>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</si>
  <si>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</si>
  <si>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</si>
  <si>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</si>
  <si>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</si>
  <si>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</si>
  <si>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</si>
  <si>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</si>
  <si>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</si>
  <si>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</si>
  <si>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</si>
  <si>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</si>
  <si>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</si>
  <si>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</si>
  <si>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</si>
  <si>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</si>
  <si>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</si>
  <si>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</si>
  <si>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</si>
  <si>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</si>
  <si>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</si>
  <si>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</si>
  <si>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</si>
  <si>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</si>
  <si>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</si>
  <si>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</si>
  <si>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</si>
  <si>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</si>
  <si>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</si>
  <si>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</si>
  <si>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</si>
  <si>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</si>
  <si>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</si>
  <si>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</si>
  <si>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</si>
  <si>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</si>
  <si>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</si>
  <si>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</si>
  <si>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</si>
  <si>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</si>
  <si>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</si>
  <si>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</si>
  <si>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</si>
  <si>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</si>
  <si>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</si>
  <si>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</si>
  <si>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</si>
  <si>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</si>
  <si>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</si>
  <si>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</si>
  <si>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</si>
  <si>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</si>
  <si>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</si>
  <si>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</si>
  <si>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</si>
  <si>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</si>
  <si>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</si>
  <si>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</si>
  <si>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</si>
  <si>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</si>
  <si>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</si>
  <si>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</si>
  <si>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</si>
  <si>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</si>
  <si>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</si>
  <si>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</si>
  <si>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</si>
  <si>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</si>
  <si>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</si>
  <si>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</si>
  <si>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</si>
  <si>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</si>
  <si>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</si>
  <si>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</si>
  <si>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</si>
  <si>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</si>
  <si>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</si>
  <si>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</si>
  <si>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</si>
  <si>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</si>
  <si>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</si>
  <si>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</si>
  <si>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</si>
  <si>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</si>
  <si>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</si>
  <si>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</si>
  <si>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</si>
  <si>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</si>
  <si>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</si>
  <si>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</si>
  <si>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</si>
  <si>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</si>
  <si>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</si>
  <si>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</si>
  <si>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</si>
  <si>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</si>
  <si>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</si>
  <si>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</si>
  <si>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</si>
  <si>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</si>
  <si>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</si>
  <si>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</si>
  <si>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</si>
  <si>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</si>
  <si>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</si>
  <si>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</si>
  <si>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</si>
  <si>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</si>
  <si>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</si>
  <si>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</si>
  <si>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</si>
  <si>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</si>
  <si>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</si>
  <si>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</si>
  <si>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</si>
  <si>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</si>
  <si>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</si>
  <si>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</si>
  <si>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</si>
  <si>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</si>
  <si>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</si>
  <si>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</si>
  <si>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</si>
  <si>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</si>
  <si>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</si>
  <si>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</si>
  <si>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</si>
  <si>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</si>
  <si>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</si>
  <si>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</si>
  <si>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</si>
  <si>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</si>
  <si>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</si>
  <si>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</si>
  <si>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</si>
  <si>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</si>
  <si>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</si>
  <si>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</si>
  <si>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</si>
  <si>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</si>
  <si>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</si>
  <si>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</si>
  <si>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</si>
  <si>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</si>
  <si>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</si>
  <si>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</si>
  <si>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</si>
  <si>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</si>
  <si>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</si>
  <si>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</si>
  <si>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</si>
  <si>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</si>
  <si>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</si>
  <si>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</si>
  <si>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</si>
  <si>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</si>
  <si>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</si>
  <si>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</si>
  <si>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</si>
  <si>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</si>
  <si>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</si>
  <si>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</si>
  <si>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</si>
  <si>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</si>
  <si>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</si>
  <si>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</si>
  <si>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</si>
  <si>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</si>
  <si>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</si>
  <si>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</si>
  <si>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</si>
  <si>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</si>
  <si>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</si>
  <si>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</si>
  <si>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</si>
  <si>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</si>
  <si>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</si>
  <si>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</si>
  <si>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</si>
  <si>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</si>
  <si>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</si>
  <si>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</si>
  <si>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</si>
  <si>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</si>
  <si>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</si>
  <si>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</si>
  <si>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</si>
  <si>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</si>
  <si>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</si>
  <si>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</si>
  <si>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</si>
  <si>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</si>
  <si>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</si>
  <si>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</si>
  <si>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</si>
  <si>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</si>
  <si>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</si>
  <si>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</si>
  <si>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</si>
  <si>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</si>
  <si>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</si>
  <si>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</si>
  <si>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</si>
  <si>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</si>
  <si>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</si>
  <si>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</si>
  <si>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</si>
  <si>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</si>
  <si>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</si>
  <si>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</si>
  <si>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</si>
  <si>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</si>
  <si>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</si>
  <si>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</si>
  <si>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</si>
  <si>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</si>
  <si>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</si>
  <si>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</si>
  <si>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</si>
  <si>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</si>
  <si>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</si>
  <si>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</si>
  <si>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</si>
  <si>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</si>
  <si>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</si>
  <si>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</si>
  <si>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</si>
  <si>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</si>
  <si>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</si>
  <si>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</si>
  <si>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</si>
  <si>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</si>
  <si>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</si>
  <si>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</si>
  <si>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</si>
  <si>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</si>
  <si>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</si>
  <si>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</si>
  <si>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</si>
  <si>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</si>
  <si>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</si>
  <si>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</si>
  <si>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</si>
  <si>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</si>
  <si>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</si>
  <si>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</si>
  <si>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</si>
  <si>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</si>
  <si>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</si>
  <si>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</si>
  <si>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</si>
  <si>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</si>
  <si>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</si>
  <si>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</si>
  <si>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</si>
  <si>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</si>
  <si>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</si>
  <si>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</si>
  <si>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</si>
  <si>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</si>
  <si>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</si>
  <si>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</si>
  <si>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</si>
  <si>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</si>
  <si>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</si>
  <si>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</si>
  <si>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</si>
  <si>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</si>
  <si>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</si>
  <si>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</si>
  <si>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</si>
  <si>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</si>
  <si>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</si>
  <si>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</si>
  <si>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</si>
  <si>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</si>
  <si>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</si>
  <si>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</si>
  <si>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</si>
  <si>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</si>
  <si>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</si>
  <si>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</si>
  <si>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</si>
  <si>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</si>
  <si>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</si>
  <si>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</si>
  <si>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</si>
  <si>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</si>
  <si>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</si>
  <si>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</si>
  <si>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</si>
  <si>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</si>
  <si>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</si>
  <si>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</si>
  <si>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</si>
  <si>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</si>
  <si>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</si>
  <si>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</si>
  <si>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</si>
  <si>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</si>
  <si>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</si>
  <si>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</si>
  <si>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</si>
  <si>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</si>
  <si>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</si>
  <si>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</si>
  <si>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</si>
  <si>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</si>
  <si>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</si>
  <si>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</si>
  <si>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</si>
  <si>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</si>
  <si>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</si>
  <si>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</si>
  <si>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</si>
  <si>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</si>
  <si>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</si>
  <si>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</si>
  <si>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</si>
  <si>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</si>
  <si>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</si>
  <si>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</si>
  <si>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</si>
  <si>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</si>
  <si>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</si>
  <si>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</si>
  <si>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</si>
  <si>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</si>
  <si>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</si>
  <si>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</si>
  <si>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</si>
  <si>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</si>
  <si>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</si>
  <si>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</si>
  <si>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</si>
  <si>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</si>
  <si>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</si>
  <si>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</si>
  <si>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</si>
  <si>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</si>
  <si>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</si>
  <si>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</si>
  <si>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</si>
  <si>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</si>
  <si>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</si>
  <si>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</si>
  <si>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</si>
  <si>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</si>
  <si>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</si>
  <si>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</si>
  <si>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</si>
  <si>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</si>
  <si>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</si>
  <si>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</si>
  <si>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</si>
  <si>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</si>
  <si>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</si>
  <si>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</si>
  <si>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</si>
  <si>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</si>
  <si>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</si>
  <si>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</si>
  <si>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</si>
  <si>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</si>
  <si>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</si>
  <si>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</si>
  <si>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</si>
  <si>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</si>
  <si>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</si>
  <si>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</si>
  <si>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</si>
  <si>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</si>
  <si>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</si>
  <si>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</si>
  <si>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</si>
  <si>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</si>
  <si>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</si>
  <si>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</si>
  <si>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</si>
  <si>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</si>
  <si>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</si>
  <si>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</si>
  <si>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</si>
  <si>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</si>
  <si>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</si>
  <si>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</si>
  <si>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</si>
  <si>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</si>
  <si>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</si>
  <si>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</si>
  <si>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</si>
  <si>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</si>
  <si>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</si>
  <si>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</si>
  <si>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</si>
  <si>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</si>
  <si>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</si>
  <si>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</si>
  <si>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</si>
  <si>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</si>
  <si>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</si>
  <si>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</si>
  <si>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</si>
  <si>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</si>
  <si>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</si>
  <si>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</si>
  <si>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</si>
  <si>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</si>
  <si>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</si>
  <si>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</si>
  <si>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</si>
  <si>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</si>
  <si>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</si>
  <si>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</si>
  <si>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</si>
  <si>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</si>
  <si>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</si>
  <si>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</si>
  <si>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</si>
  <si>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</si>
  <si>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</si>
  <si>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</si>
  <si>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</si>
  <si>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</si>
  <si>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</si>
  <si>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</si>
  <si>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</si>
  <si>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</si>
  <si>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</si>
  <si>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</si>
  <si>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</si>
  <si>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</si>
  <si>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</si>
  <si>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</si>
  <si>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</si>
  <si>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</si>
  <si>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</si>
  <si>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</si>
  <si>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</si>
  <si>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</si>
  <si>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</si>
  <si>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</si>
  <si>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</si>
  <si>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</si>
  <si>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</si>
  <si>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</si>
  <si>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</si>
  <si>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</si>
  <si>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</si>
  <si>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</si>
  <si>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</si>
  <si>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</si>
  <si>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</si>
  <si>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</si>
  <si>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</si>
  <si>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</si>
  <si>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</si>
  <si>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</si>
  <si>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</si>
  <si>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</si>
  <si>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</si>
  <si>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</si>
  <si>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</si>
  <si>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</si>
  <si>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</si>
  <si>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</si>
  <si>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</si>
  <si>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</si>
  <si>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</si>
  <si>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</si>
  <si>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</si>
  <si>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</si>
  <si>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</si>
  <si>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</si>
  <si>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</si>
  <si>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</si>
  <si>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</si>
  <si>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</si>
  <si>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</si>
  <si>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</si>
  <si>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</si>
  <si>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</si>
  <si>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</si>
  <si>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</si>
  <si>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</si>
  <si>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</si>
  <si>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</si>
  <si>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</si>
  <si>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</si>
  <si>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</si>
  <si>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</si>
  <si>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</si>
  <si>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</si>
  <si>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</si>
  <si>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</si>
  <si>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</si>
  <si>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</si>
  <si>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</si>
  <si>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</si>
  <si>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</si>
  <si>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</si>
  <si>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</si>
  <si>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</si>
  <si>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</si>
  <si>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</si>
  <si>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</si>
  <si>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</si>
  <si>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</si>
  <si>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</si>
  <si>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</si>
  <si>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</si>
  <si>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</si>
  <si>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</si>
  <si>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</si>
  <si>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</si>
  <si>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</si>
  <si>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</si>
  <si>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</si>
  <si>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</si>
  <si>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</si>
  <si>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</si>
  <si>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</si>
  <si>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</si>
  <si>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</si>
  <si>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</si>
  <si>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</si>
  <si>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</si>
  <si>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</si>
  <si>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</si>
  <si>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</si>
  <si>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</si>
  <si>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</si>
  <si>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</si>
  <si>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</si>
  <si>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</si>
  <si>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</si>
  <si>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</si>
  <si>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</si>
  <si>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</si>
  <si>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</si>
  <si>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</si>
  <si>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</si>
  <si>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</si>
  <si>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</si>
  <si>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</si>
  <si>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</si>
  <si>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</si>
  <si>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</si>
  <si>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</si>
  <si>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</si>
  <si>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</si>
  <si>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</si>
  <si>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</si>
  <si>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</si>
  <si>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</si>
  <si>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</si>
  <si>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</si>
  <si>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</si>
  <si>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</si>
  <si>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</si>
  <si>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</si>
  <si>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</si>
  <si>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</si>
  <si>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</si>
  <si>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</si>
  <si>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</si>
  <si>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</si>
  <si>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</si>
  <si>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</si>
  <si>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</si>
  <si>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</si>
  <si>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</si>
  <si>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</si>
  <si>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</si>
  <si>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</si>
  <si>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</si>
  <si>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</si>
  <si>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</si>
  <si>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</si>
  <si>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</si>
  <si>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</si>
  <si>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</si>
  <si>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</si>
  <si>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</si>
  <si>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</si>
  <si>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</si>
  <si>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</si>
  <si>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</si>
  <si>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</si>
  <si>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</si>
  <si>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</si>
  <si>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</si>
  <si>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</si>
  <si>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</si>
  <si>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</si>
  <si>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</si>
  <si>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</si>
  <si>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</si>
  <si>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</si>
  <si>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</si>
  <si>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</si>
  <si>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</si>
  <si>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</si>
  <si>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</si>
  <si>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</si>
  <si>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</si>
  <si>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</si>
  <si>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</si>
  <si>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</si>
  <si>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</si>
  <si>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</si>
  <si>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</si>
  <si>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</si>
  <si>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</si>
  <si>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</si>
  <si>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</si>
  <si>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</si>
  <si>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</si>
  <si>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</si>
  <si>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</si>
  <si>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</si>
  <si>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</si>
  <si>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</si>
  <si>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</si>
  <si>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</si>
  <si>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</si>
  <si>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</si>
  <si>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</si>
  <si>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</si>
  <si>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</si>
  <si>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</si>
  <si>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</si>
  <si>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</si>
  <si>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</si>
  <si>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</si>
  <si>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</si>
  <si>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</si>
  <si>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</si>
  <si>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</si>
  <si>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</si>
  <si>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</si>
  <si>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</si>
  <si>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</si>
  <si>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</si>
  <si>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</si>
  <si>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</si>
  <si>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</si>
  <si>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</si>
  <si>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</si>
  <si>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</si>
  <si>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</si>
  <si>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</si>
  <si>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</si>
  <si>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</si>
  <si>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</si>
  <si>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</si>
  <si>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</si>
  <si>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</si>
  <si>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</si>
  <si>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</si>
  <si>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</si>
  <si>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</si>
  <si>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</si>
  <si>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</si>
  <si>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</si>
  <si>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</si>
  <si>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</si>
  <si>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</si>
  <si>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</si>
  <si>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</si>
  <si>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</si>
  <si>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</si>
  <si>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</si>
  <si>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</si>
  <si>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</si>
  <si>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</si>
  <si>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</si>
  <si>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</si>
  <si>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</si>
  <si>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</si>
  <si>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</si>
  <si>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</si>
  <si>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</si>
  <si>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</si>
  <si>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</si>
  <si>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</si>
  <si>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</si>
  <si>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</si>
  <si>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</si>
  <si>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</si>
  <si>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</si>
  <si>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</si>
  <si>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</si>
  <si>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</si>
  <si>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</si>
  <si>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</si>
  <si>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</si>
  <si>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</si>
  <si>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</si>
  <si>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</si>
  <si>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</si>
  <si>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</si>
  <si>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</si>
  <si>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</si>
  <si>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</si>
  <si>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</si>
  <si>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</si>
  <si>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</si>
  <si>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</si>
  <si>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</si>
  <si>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</si>
  <si>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</si>
  <si>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</si>
  <si>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</si>
  <si>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</si>
  <si>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</si>
  <si>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</si>
  <si>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</si>
  <si>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</si>
  <si>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</si>
  <si>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</si>
  <si>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</si>
  <si>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</si>
  <si>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</si>
  <si>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</si>
  <si>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</si>
  <si>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</si>
  <si>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</si>
  <si>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</si>
  <si>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</si>
  <si>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</si>
  <si>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</si>
  <si>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</si>
  <si>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</si>
  <si>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</si>
  <si>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</si>
  <si>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</si>
  <si>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</si>
  <si>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</si>
  <si>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</si>
  <si>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</si>
  <si>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</si>
  <si>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</si>
  <si>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</si>
  <si>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</si>
  <si>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</si>
  <si>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</si>
  <si>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</si>
  <si>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</si>
  <si>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</si>
  <si>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</si>
  <si>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</si>
  <si>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</si>
  <si>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</si>
  <si>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</si>
  <si>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</si>
  <si>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</si>
  <si>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</si>
  <si>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</si>
  <si>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</si>
  <si>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</si>
  <si>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</si>
  <si>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</si>
  <si>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</si>
  <si>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</si>
  <si>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</si>
  <si>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</si>
  <si>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</si>
  <si>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</si>
  <si>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</si>
  <si>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</si>
  <si>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</si>
  <si>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</si>
  <si>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</si>
  <si>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</si>
  <si>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</si>
  <si>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</si>
  <si>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</si>
  <si>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</si>
  <si>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</si>
  <si>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</si>
  <si>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</si>
  <si>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</si>
  <si>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</si>
  <si>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</si>
  <si>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</si>
  <si>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</si>
  <si>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</si>
  <si>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</si>
  <si>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</si>
  <si>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</si>
  <si>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</si>
  <si>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</si>
  <si>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</si>
  <si>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</si>
  <si>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</si>
  <si>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</si>
  <si>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</si>
  <si>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</si>
  <si>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</si>
  <si>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</si>
  <si>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</si>
  <si>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</si>
  <si>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</si>
  <si>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</si>
  <si>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</si>
  <si>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</si>
  <si>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</si>
  <si>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</si>
  <si>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</si>
  <si>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</si>
  <si>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</si>
  <si>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</si>
  <si>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</si>
  <si>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</si>
  <si>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</si>
  <si>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</si>
  <si>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</si>
  <si>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</si>
  <si>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</si>
  <si>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</si>
  <si>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</si>
  <si>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</si>
  <si>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</si>
  <si>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</si>
  <si>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</si>
  <si>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</si>
  <si>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</si>
  <si>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</si>
  <si>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</si>
  <si>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</si>
  <si>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</si>
  <si>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</si>
  <si>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</si>
  <si>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</si>
  <si>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</si>
  <si>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</si>
  <si>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</si>
  <si>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</si>
  <si>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</si>
  <si>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</si>
  <si>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</si>
  <si>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</si>
  <si>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</si>
  <si>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</si>
  <si>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</si>
  <si>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</si>
  <si>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</si>
  <si>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</si>
  <si>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</si>
  <si>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</si>
  <si>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</si>
  <si>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</si>
  <si>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</si>
  <si>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</si>
  <si>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</si>
  <si>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</si>
  <si>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</si>
  <si>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</si>
  <si>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</si>
  <si>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</si>
  <si>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</si>
  <si>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</si>
  <si>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</si>
  <si>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</si>
  <si>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</si>
  <si>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</si>
  <si>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</si>
  <si>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</si>
  <si>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</si>
  <si>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</si>
  <si>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</si>
  <si>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</si>
  <si>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</si>
  <si>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</si>
  <si>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</si>
  <si>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</si>
  <si>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</si>
  <si>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</si>
  <si>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</si>
  <si>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</si>
  <si>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</si>
  <si>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</si>
  <si>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</si>
  <si>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</si>
  <si>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</si>
  <si>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</si>
  <si>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</si>
  <si>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</si>
  <si>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</si>
  <si>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</si>
  <si>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</si>
  <si>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</si>
  <si>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</si>
  <si>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</si>
  <si>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</si>
  <si>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</si>
  <si>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</si>
  <si>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</si>
  <si>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</si>
  <si>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</si>
  <si>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</si>
  <si>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</si>
  <si>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</si>
  <si>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</si>
  <si>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</si>
  <si>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</si>
  <si>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</si>
  <si>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</si>
  <si>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</si>
  <si>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</si>
  <si>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</si>
  <si>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</si>
  <si>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</si>
  <si>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</si>
  <si>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</si>
  <si>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</si>
  <si>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</si>
  <si>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</si>
  <si>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</si>
  <si>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</si>
  <si>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</si>
  <si>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</si>
  <si>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</si>
  <si>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</si>
  <si>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</si>
  <si>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</si>
  <si>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</si>
  <si>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</si>
  <si>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</si>
  <si>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</si>
  <si>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</si>
  <si>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</si>
  <si>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</si>
  <si>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</si>
  <si>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</si>
  <si>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</si>
  <si>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</si>
  <si>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</si>
  <si>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</si>
  <si>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</si>
  <si>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</si>
  <si>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</si>
  <si>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</si>
  <si>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</si>
  <si>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</si>
  <si>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</si>
  <si>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</si>
  <si>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</si>
  <si>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</si>
  <si>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</si>
  <si>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</si>
  <si>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</si>
  <si>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</si>
  <si>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</si>
  <si>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</si>
  <si>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</si>
  <si>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</si>
  <si>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</si>
  <si>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</si>
  <si>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</si>
  <si>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</si>
  <si>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</si>
  <si>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</si>
  <si>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</si>
  <si>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</si>
  <si>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</si>
  <si>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</si>
  <si>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</si>
  <si>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</si>
  <si>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</si>
  <si>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</si>
  <si>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</si>
  <si>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</si>
  <si>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</si>
  <si>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</si>
  <si>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</si>
  <si>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</si>
  <si>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</si>
  <si>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</si>
  <si>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</si>
  <si>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</si>
  <si>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</si>
  <si>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</si>
  <si>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</si>
  <si>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</si>
  <si>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</si>
  <si>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</si>
  <si>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</si>
  <si>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</si>
  <si>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</si>
  <si>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</si>
  <si>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</si>
  <si>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</si>
  <si>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</si>
  <si>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</si>
  <si>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</si>
  <si>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</si>
  <si>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</si>
  <si>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</si>
  <si>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</si>
  <si>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</si>
  <si>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</si>
  <si>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</si>
  <si>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</si>
  <si>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</si>
  <si>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</si>
  <si>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</si>
  <si>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</si>
  <si>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</si>
  <si>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</si>
  <si>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</si>
  <si>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</si>
  <si>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</si>
  <si>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</si>
  <si>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</si>
  <si>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</si>
  <si>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</si>
  <si>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</si>
  <si>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</si>
  <si>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</si>
  <si>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</si>
  <si>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</si>
  <si>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</si>
  <si>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</si>
  <si>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</si>
  <si>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</si>
  <si>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</si>
  <si>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</si>
  <si>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</si>
  <si>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</si>
  <si>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</si>
  <si>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</si>
  <si>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</si>
  <si>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</si>
  <si>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</si>
  <si>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</si>
  <si>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</si>
  <si>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</si>
  <si>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</si>
  <si>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</si>
  <si>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</si>
  <si>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</si>
  <si>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</si>
  <si>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</si>
  <si>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</si>
  <si>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</si>
  <si>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</si>
  <si>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</si>
  <si>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</si>
  <si>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</si>
  <si>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</si>
  <si>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</si>
  <si>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</si>
  <si>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</si>
  <si>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</si>
  <si>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</si>
  <si>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</si>
  <si>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</si>
  <si>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</si>
  <si>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</si>
  <si>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</si>
  <si>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</si>
  <si>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</si>
  <si>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</si>
  <si>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</si>
  <si>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</si>
  <si>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</si>
  <si>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</si>
  <si>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</si>
  <si>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</si>
  <si>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</si>
  <si>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</si>
  <si>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</si>
  <si>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</si>
  <si>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</si>
  <si>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</si>
  <si>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</si>
  <si>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</si>
  <si>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</si>
  <si>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</si>
  <si>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</si>
  <si>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</si>
  <si>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</si>
  <si>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</si>
  <si>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</si>
  <si>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</si>
  <si>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</si>
  <si>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</si>
  <si>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</si>
  <si>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</si>
  <si>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</si>
  <si>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</si>
  <si>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</si>
  <si>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</si>
  <si>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</si>
  <si>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</si>
  <si>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</si>
  <si>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</si>
  <si>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</si>
  <si>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</si>
  <si>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</si>
  <si>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</si>
  <si>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</si>
  <si>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</si>
  <si>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</si>
  <si>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</si>
  <si>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</si>
  <si>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</si>
  <si>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</si>
  <si>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</si>
  <si>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</si>
  <si>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</si>
  <si>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</si>
  <si>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</si>
  <si>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</si>
  <si>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</si>
  <si>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</si>
  <si>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</si>
  <si>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</si>
  <si>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</si>
  <si>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</si>
  <si>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</si>
  <si>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</si>
  <si>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</si>
  <si>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</si>
  <si>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</si>
  <si>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</si>
  <si>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</si>
  <si>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</si>
  <si>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</si>
  <si>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</si>
  <si>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</si>
  <si>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</si>
  <si>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</si>
  <si>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</si>
  <si>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</si>
  <si>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</si>
  <si>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</si>
  <si>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</si>
  <si>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</si>
  <si>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</si>
  <si>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</si>
  <si>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</si>
  <si>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</si>
  <si>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</si>
  <si>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</si>
  <si>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</si>
  <si>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</si>
  <si>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</si>
  <si>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</si>
  <si>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</si>
  <si>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</si>
  <si>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</si>
  <si>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</si>
  <si>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</si>
  <si>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</si>
  <si>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</si>
  <si>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</si>
  <si>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</si>
  <si>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</si>
  <si>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</si>
  <si>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</si>
  <si>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</si>
  <si>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</si>
  <si>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</si>
  <si>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</si>
  <si>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</si>
  <si>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</si>
  <si>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</si>
  <si>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</si>
  <si>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</si>
  <si>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</si>
  <si>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</si>
  <si>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</si>
  <si>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</si>
  <si>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</si>
  <si>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</si>
  <si>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</si>
  <si>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</si>
  <si>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</si>
  <si>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</si>
  <si>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</si>
  <si>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</si>
  <si>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</si>
  <si>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</si>
  <si>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</si>
  <si>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</si>
  <si>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</si>
  <si>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</si>
  <si>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</si>
  <si>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</si>
  <si>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</si>
  <si>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</si>
  <si>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</si>
  <si>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</si>
  <si>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</si>
  <si>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</si>
  <si>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</si>
  <si>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</si>
  <si>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</si>
  <si>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</si>
  <si>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</si>
  <si>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</si>
  <si>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</si>
  <si>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</si>
  <si>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</si>
  <si>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</si>
  <si>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</si>
  <si>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</si>
  <si>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</si>
  <si>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</si>
  <si>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</si>
  <si>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</si>
  <si>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</si>
  <si>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</si>
  <si>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</si>
  <si>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</si>
  <si>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</si>
  <si>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</si>
  <si>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</si>
  <si>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</si>
  <si>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</si>
  <si>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</si>
  <si>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</si>
  <si>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</si>
  <si>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</si>
  <si>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</si>
  <si>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</si>
  <si>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</si>
  <si>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</si>
  <si>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</si>
  <si>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</si>
  <si>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</si>
  <si>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</si>
  <si>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</si>
  <si>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</si>
  <si>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</si>
  <si>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</si>
  <si>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</si>
  <si>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</si>
  <si>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</si>
  <si>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</si>
  <si>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</si>
  <si>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</si>
  <si>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</si>
  <si>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</si>
  <si>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</si>
  <si>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</si>
  <si>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</si>
  <si>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</si>
  <si>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</si>
  <si>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</si>
  <si>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</si>
  <si>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</si>
  <si>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</si>
  <si>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</si>
  <si>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</si>
  <si>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</si>
  <si>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</si>
  <si>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</si>
  <si>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</si>
  <si>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</si>
  <si>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</si>
  <si>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</si>
  <si>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</si>
  <si>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</si>
  <si>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</si>
  <si>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</si>
  <si>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</si>
  <si>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</si>
  <si>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</si>
  <si>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</si>
  <si>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</si>
  <si>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</si>
  <si>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</si>
  <si>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</si>
  <si>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</si>
  <si>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</si>
  <si>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</si>
  <si>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</si>
  <si>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</si>
  <si>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</si>
  <si>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</si>
  <si>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</si>
  <si>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</si>
  <si>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</si>
  <si>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</si>
  <si>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</si>
  <si>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</si>
  <si>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</si>
  <si>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</si>
  <si>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</si>
  <si>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</si>
  <si>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</si>
  <si>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</si>
  <si>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</si>
  <si>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</si>
  <si>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</si>
  <si>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</si>
  <si>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</si>
  <si>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</si>
  <si>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</si>
  <si>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</si>
  <si>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</si>
  <si>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</si>
  <si>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</si>
  <si>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</si>
  <si>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</si>
  <si>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</si>
  <si>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</si>
  <si>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</si>
  <si>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</si>
  <si>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</si>
  <si>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</si>
  <si>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</si>
  <si>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</si>
  <si>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</si>
  <si>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</si>
  <si>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</si>
  <si>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</si>
  <si>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</si>
  <si>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</si>
  <si>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</si>
  <si>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</si>
  <si>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</si>
  <si>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</si>
  <si>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</si>
  <si>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</si>
  <si>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</si>
  <si>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</si>
  <si>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</si>
  <si>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</si>
  <si>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</si>
  <si>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</si>
  <si>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</si>
  <si>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</si>
  <si>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</si>
  <si>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</si>
  <si>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</si>
  <si>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</si>
  <si>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</si>
  <si>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</si>
  <si>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</si>
  <si>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</si>
  <si>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</si>
  <si>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</si>
  <si>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</si>
  <si>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</si>
  <si>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</si>
  <si>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</si>
  <si>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</si>
  <si>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</si>
  <si>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</si>
  <si>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</si>
  <si>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</si>
  <si>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</si>
  <si>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</si>
  <si>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</si>
  <si>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</si>
  <si>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</si>
  <si>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</si>
  <si>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</si>
  <si>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</si>
  <si>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</si>
  <si>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</si>
  <si>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</si>
  <si>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</si>
  <si>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</si>
  <si>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</si>
  <si>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</si>
  <si>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</si>
  <si>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</si>
  <si>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</si>
  <si>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</si>
  <si>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</si>
  <si>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</si>
  <si>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</si>
  <si>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</si>
  <si>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</si>
  <si>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</si>
  <si>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</si>
  <si>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</si>
  <si>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</si>
  <si>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</si>
  <si>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</si>
  <si>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</si>
  <si>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</si>
  <si>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</si>
  <si>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</si>
  <si>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</si>
  <si>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</si>
  <si>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</si>
  <si>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</si>
  <si>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</si>
  <si>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</si>
  <si>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</si>
  <si>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</si>
  <si>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</si>
  <si>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</si>
  <si>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</si>
  <si>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</si>
  <si>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</si>
  <si>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</si>
  <si>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</si>
  <si>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</si>
  <si>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</si>
  <si>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</si>
  <si>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</si>
  <si>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</si>
  <si>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</si>
  <si>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</si>
  <si>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</si>
  <si>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</si>
  <si>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</si>
  <si>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</si>
  <si>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</si>
  <si>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</si>
  <si>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</si>
  <si>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</si>
  <si>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</si>
  <si>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</si>
  <si>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</si>
  <si>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</si>
  <si>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</si>
  <si>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</si>
  <si>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</si>
  <si>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</si>
  <si>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</si>
  <si>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</si>
  <si>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</si>
  <si>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</si>
  <si>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</si>
  <si>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</si>
  <si>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</si>
  <si>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</si>
  <si>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</si>
  <si>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</si>
  <si>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</si>
  <si>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</si>
  <si>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</si>
  <si>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</si>
  <si>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</si>
  <si>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</si>
  <si>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</si>
  <si>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</si>
  <si>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</si>
  <si>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</si>
  <si>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</si>
  <si>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</si>
  <si>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</si>
  <si>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</si>
  <si>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</si>
  <si>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</si>
  <si>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</si>
  <si>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</si>
  <si>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</si>
  <si>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</si>
  <si>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</si>
  <si>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</si>
  <si>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</si>
  <si>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</si>
  <si>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</si>
  <si>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</si>
  <si>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</si>
  <si>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</si>
  <si>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</si>
  <si>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</si>
  <si>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</si>
  <si>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</si>
  <si>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</si>
  <si>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</si>
  <si>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</si>
  <si>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</si>
  <si>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</si>
  <si>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</si>
  <si>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</si>
  <si>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</si>
  <si>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</si>
  <si>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</si>
  <si>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</si>
  <si>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</si>
  <si>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</si>
  <si>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</si>
  <si>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</si>
  <si>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</si>
  <si>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</si>
  <si>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</si>
  <si>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</si>
  <si>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</si>
  <si>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</si>
  <si>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</si>
  <si>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</si>
  <si>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</si>
  <si>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</si>
  <si>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</si>
  <si>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</si>
  <si>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</si>
  <si>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</si>
  <si>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</si>
  <si>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</si>
  <si>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</si>
  <si>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</si>
  <si>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</si>
  <si>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</si>
  <si>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</si>
  <si>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</si>
  <si>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</si>
  <si>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</si>
  <si>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</si>
  <si>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</si>
  <si>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</si>
  <si>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</si>
  <si>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</si>
  <si>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</si>
  <si>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</si>
  <si>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</si>
  <si>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</si>
  <si>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</si>
  <si>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</si>
  <si>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</si>
  <si>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</si>
  <si>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</si>
  <si>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</si>
  <si>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</si>
  <si>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</si>
  <si>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</si>
  <si>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</si>
  <si>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</si>
  <si>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</si>
  <si>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</si>
  <si>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</si>
  <si>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</si>
  <si>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</si>
  <si>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</si>
  <si>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</si>
  <si>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</si>
  <si>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</si>
  <si>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</si>
  <si>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</si>
  <si>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</si>
  <si>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</si>
  <si>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</si>
  <si>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</si>
  <si>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</si>
  <si>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</si>
  <si>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</si>
  <si>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</si>
  <si>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</si>
  <si>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</si>
  <si>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</si>
  <si>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</si>
  <si>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</si>
  <si>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</si>
  <si>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</si>
  <si>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</si>
  <si>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</si>
  <si>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</si>
  <si>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</si>
  <si>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</si>
  <si>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</si>
  <si>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</si>
  <si>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</si>
  <si>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</si>
  <si>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</si>
  <si>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</si>
  <si>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</si>
  <si>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</si>
  <si>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</si>
  <si>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</si>
  <si>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</si>
  <si>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</si>
  <si>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</si>
  <si>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</si>
  <si>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</si>
  <si>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</si>
  <si>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</si>
  <si>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</si>
  <si>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</si>
  <si>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</si>
  <si>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</si>
  <si>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</si>
  <si>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</si>
  <si>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</si>
  <si>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</si>
  <si>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</si>
  <si>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</si>
  <si>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</si>
  <si>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</si>
  <si>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</si>
  <si>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</si>
  <si>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</si>
  <si>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</si>
  <si>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</si>
  <si>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</si>
  <si>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</si>
  <si>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</si>
  <si>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</si>
  <si>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</si>
  <si>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</si>
  <si>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</si>
  <si>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</si>
  <si>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</si>
  <si>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</si>
  <si>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</si>
  <si>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</si>
  <si>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</si>
  <si>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</si>
  <si>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</si>
  <si>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</si>
  <si>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</si>
  <si>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</si>
  <si>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</si>
  <si>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</si>
  <si>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</si>
  <si>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</si>
  <si>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</si>
  <si>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</si>
  <si>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</si>
  <si>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</si>
  <si>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</si>
  <si>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</si>
  <si>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</si>
  <si>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</si>
  <si>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</si>
  <si>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</si>
  <si>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</si>
  <si>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</si>
  <si>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</si>
  <si>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</si>
  <si>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</si>
  <si>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</si>
  <si>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</si>
  <si>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</si>
  <si>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</si>
  <si>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</si>
  <si>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</si>
  <si>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</si>
  <si>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</si>
  <si>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</si>
  <si>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</si>
  <si>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</si>
  <si>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</si>
  <si>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</si>
  <si>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</si>
  <si>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</si>
  <si>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</si>
  <si>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</si>
  <si>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</si>
  <si>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</si>
  <si>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</si>
  <si>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</si>
  <si>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</si>
  <si>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</si>
  <si>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</si>
  <si>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</si>
  <si>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</si>
  <si>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</si>
  <si>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</si>
  <si>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</si>
  <si>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</si>
  <si>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</si>
  <si>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</si>
  <si>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</si>
  <si>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</si>
  <si>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</si>
  <si>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</si>
  <si>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</si>
  <si>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</si>
  <si>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</si>
  <si>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</si>
  <si>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</si>
  <si>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</si>
  <si>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</si>
  <si>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</si>
  <si>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</si>
  <si>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</si>
  <si>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</si>
  <si>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</si>
  <si>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</si>
  <si>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</si>
  <si>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</si>
  <si>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</si>
  <si>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</si>
  <si>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</si>
  <si>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</si>
  <si>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</si>
  <si>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</si>
  <si>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</si>
  <si>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</si>
  <si>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</si>
  <si>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</si>
  <si>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</si>
  <si>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</si>
  <si>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</si>
  <si>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</si>
  <si>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</si>
  <si>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</si>
  <si>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</si>
  <si>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</si>
  <si>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</si>
  <si>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</si>
  <si>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</si>
  <si>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</si>
  <si>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</si>
  <si>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</si>
  <si>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</si>
  <si>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</si>
  <si>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</si>
  <si>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</si>
  <si>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</si>
  <si>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</si>
  <si>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</si>
  <si>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</si>
  <si>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</si>
  <si>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</si>
  <si>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</si>
  <si>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</si>
  <si>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</si>
  <si>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</si>
  <si>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</si>
  <si>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</si>
  <si>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</si>
  <si>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</si>
  <si>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</si>
  <si>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</si>
  <si>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</si>
  <si>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</si>
  <si>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</si>
  <si>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</si>
  <si>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</si>
  <si>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</si>
  <si>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</si>
  <si>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</si>
  <si>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</si>
  <si>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</si>
  <si>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</si>
  <si>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</si>
  <si>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</si>
  <si>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</si>
  <si>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</si>
  <si>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</si>
  <si>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</si>
  <si>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</si>
  <si>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</si>
  <si>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</si>
  <si>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</si>
  <si>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</si>
  <si>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</si>
  <si>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</si>
  <si>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</si>
  <si>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</si>
  <si>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</si>
  <si>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</si>
  <si>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</si>
  <si>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</si>
  <si>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</si>
  <si>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</si>
  <si>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</si>
  <si>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</si>
  <si>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</si>
  <si>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</si>
  <si>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</si>
  <si>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</si>
  <si>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</si>
  <si>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</si>
  <si>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</si>
  <si>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</si>
  <si>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</si>
  <si>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</si>
  <si>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</si>
  <si>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</si>
  <si>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</si>
  <si>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</si>
  <si>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</si>
  <si>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</si>
  <si>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</si>
  <si>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</si>
  <si>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</si>
  <si>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</si>
  <si>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</si>
  <si>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</si>
  <si>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</si>
  <si>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</si>
  <si>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</si>
  <si>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</si>
  <si>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</si>
  <si>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</si>
  <si>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</si>
  <si>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</si>
  <si>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</si>
  <si>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</si>
  <si>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</si>
  <si>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</si>
  <si>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</si>
  <si>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</si>
  <si>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</si>
  <si>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</si>
  <si>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</si>
  <si>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</si>
  <si>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</si>
  <si>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</si>
  <si>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</si>
  <si>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</si>
  <si>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</si>
  <si>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</si>
  <si>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</si>
  <si>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</si>
  <si>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</si>
  <si>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</si>
  <si>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</si>
  <si>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</si>
  <si>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</si>
  <si>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</si>
  <si>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</si>
  <si>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</si>
  <si>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</si>
  <si>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</si>
  <si>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</si>
  <si>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</si>
  <si>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</si>
  <si>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</si>
  <si>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</si>
  <si>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</si>
  <si>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</si>
  <si>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</si>
  <si>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</si>
  <si>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</si>
  <si>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</si>
  <si>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</si>
  <si>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</si>
  <si>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</si>
  <si>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</si>
  <si>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</si>
  <si>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</si>
  <si>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</si>
  <si>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</si>
  <si>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</si>
  <si>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</si>
  <si>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</si>
  <si>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</si>
  <si>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</si>
  <si>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</si>
  <si>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</si>
  <si>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</si>
  <si>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</si>
  <si>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</si>
  <si>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</si>
  <si>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</si>
  <si>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</si>
  <si>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</si>
  <si>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</si>
  <si>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</si>
  <si>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</si>
  <si>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</si>
  <si>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</si>
  <si>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</si>
  <si>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</si>
  <si>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</si>
  <si>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</si>
  <si>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</si>
  <si>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</si>
  <si>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</si>
  <si>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</si>
  <si>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</si>
  <si>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</si>
  <si>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</si>
  <si>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</si>
  <si>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</si>
  <si>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</si>
  <si>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</si>
  <si>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</si>
  <si>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</si>
  <si>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</si>
  <si>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</si>
  <si>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</si>
  <si>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</si>
  <si>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</si>
  <si>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</si>
  <si>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</si>
  <si>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</si>
  <si>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</si>
  <si>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</si>
  <si>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</si>
  <si>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</si>
  <si>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</si>
  <si>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</si>
  <si>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</si>
  <si>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</si>
  <si>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</si>
  <si>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</si>
  <si>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</si>
  <si>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</si>
  <si>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</si>
  <si>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</si>
  <si>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</si>
  <si>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</si>
  <si>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</si>
  <si>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</si>
  <si>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</si>
  <si>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</si>
  <si>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</si>
  <si>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</si>
  <si>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</si>
  <si>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</si>
  <si>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</si>
  <si>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</si>
  <si>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</si>
  <si>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</si>
  <si>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</si>
  <si>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</si>
  <si>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</si>
  <si>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</si>
  <si>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</si>
  <si>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</si>
  <si>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</si>
  <si>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</si>
  <si>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</si>
  <si>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</si>
  <si>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</si>
  <si>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</si>
  <si>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</si>
  <si>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</si>
  <si>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</si>
  <si>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</si>
  <si>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</si>
  <si>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</si>
  <si>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</si>
  <si>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</si>
  <si>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</si>
  <si>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</si>
  <si>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</si>
  <si>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</si>
  <si>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</si>
  <si>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</si>
  <si>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</si>
  <si>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</si>
  <si>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</si>
  <si>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</si>
  <si>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</si>
  <si>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</si>
  <si>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</si>
  <si>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</si>
  <si>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</si>
  <si>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</si>
  <si>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</si>
  <si>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</si>
  <si>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</si>
  <si>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</si>
  <si>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</si>
  <si>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</si>
  <si>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</si>
  <si>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</si>
  <si>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</si>
  <si>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</si>
  <si>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</si>
  <si>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</si>
  <si>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</si>
  <si>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</si>
  <si>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</si>
  <si>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</si>
  <si>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</si>
  <si>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</si>
  <si>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</si>
  <si>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</si>
  <si>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</si>
  <si>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</si>
  <si>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</si>
  <si>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</si>
  <si>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</si>
  <si>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</si>
  <si>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</si>
  <si>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</si>
  <si>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</si>
  <si>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</si>
  <si>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</si>
  <si>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</si>
  <si>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</si>
  <si>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</si>
  <si>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</si>
  <si>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</si>
  <si>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</si>
  <si>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</si>
  <si>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</si>
  <si>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</si>
  <si>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</si>
  <si>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</si>
  <si>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</si>
  <si>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</si>
  <si>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</si>
  <si>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</si>
  <si>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</si>
  <si>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</si>
  <si>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</si>
  <si>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</si>
  <si>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</si>
  <si>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</si>
  <si>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</si>
  <si>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</si>
  <si>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</si>
  <si>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</si>
  <si>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</si>
  <si>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</si>
  <si>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</si>
  <si>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</si>
  <si>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</si>
  <si>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</si>
  <si>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</si>
  <si>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</si>
  <si>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</si>
  <si>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</si>
  <si>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</si>
  <si>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</si>
  <si>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</si>
  <si>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</si>
  <si>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</si>
  <si>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</si>
  <si>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</si>
  <si>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</si>
  <si>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</si>
  <si>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</si>
  <si>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</si>
  <si>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</si>
  <si>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</si>
  <si>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</si>
  <si>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</si>
  <si>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</si>
  <si>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</si>
  <si>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</si>
  <si>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</si>
  <si>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</si>
  <si>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</si>
  <si>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</si>
  <si>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</si>
  <si>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</si>
  <si>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</si>
  <si>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</si>
  <si>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</si>
  <si>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</si>
  <si>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</si>
  <si>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</si>
  <si>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</si>
  <si>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</si>
  <si>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</si>
  <si>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</si>
  <si>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</si>
  <si>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</si>
  <si>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</si>
  <si>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</si>
  <si>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</si>
  <si>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</si>
  <si>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</si>
  <si>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</si>
  <si>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</si>
  <si>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</si>
  <si>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</si>
  <si>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</si>
  <si>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</si>
  <si>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</si>
  <si>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</si>
  <si>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</si>
  <si>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</si>
  <si>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</si>
  <si>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</si>
  <si>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</si>
  <si>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</si>
  <si>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</si>
  <si>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</si>
  <si>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</si>
  <si>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</si>
  <si>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</si>
  <si>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</si>
  <si>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</si>
  <si>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</si>
  <si>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</si>
  <si>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</si>
  <si>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</si>
  <si>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</si>
  <si>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</si>
  <si>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</si>
  <si>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</si>
  <si>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</si>
  <si>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</si>
  <si>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</si>
  <si>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</si>
  <si>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</si>
  <si>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</si>
  <si>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</si>
  <si>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</si>
  <si>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</si>
  <si>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</si>
  <si>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</si>
  <si>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</si>
  <si>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</si>
  <si>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</si>
  <si>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</si>
  <si>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</si>
  <si>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</si>
  <si>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</si>
  <si>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</si>
  <si>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</si>
  <si>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</si>
  <si>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</si>
  <si>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</si>
  <si>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</si>
  <si>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</si>
  <si>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</si>
  <si>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</si>
  <si>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</si>
  <si>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</si>
  <si>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</si>
  <si>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</si>
  <si>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</si>
  <si>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</si>
  <si>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</si>
  <si>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</si>
  <si>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</si>
  <si>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</si>
  <si>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</si>
  <si>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</si>
  <si>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</si>
  <si>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</si>
  <si>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</si>
  <si>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</si>
  <si>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</si>
  <si>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</si>
  <si>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</si>
  <si>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</si>
  <si>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</si>
  <si>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</si>
  <si>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</si>
  <si>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</si>
  <si>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</si>
  <si>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</si>
  <si>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</si>
  <si>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</si>
  <si>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</si>
  <si>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</si>
  <si>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</si>
  <si>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</si>
  <si>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</si>
  <si>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</si>
  <si>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</si>
  <si>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</si>
  <si>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</si>
  <si>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</si>
  <si>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</si>
  <si>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</si>
  <si>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</si>
  <si>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</si>
  <si>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</si>
  <si>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</si>
  <si>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</si>
  <si>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</si>
  <si>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</si>
  <si>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</si>
  <si>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</si>
  <si>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</si>
  <si>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</si>
  <si>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</si>
  <si>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</si>
  <si>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</si>
  <si>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</si>
  <si>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</si>
  <si>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</si>
  <si>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</si>
  <si>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</si>
  <si>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</si>
  <si>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</si>
  <si>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</si>
  <si>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</si>
  <si>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</si>
  <si>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</si>
  <si>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</si>
  <si>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</si>
  <si>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</si>
  <si>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</si>
  <si>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</si>
  <si>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</si>
  <si>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</si>
  <si>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</si>
  <si>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</si>
  <si>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</si>
  <si>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</si>
  <si>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</si>
  <si>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</si>
  <si>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</si>
  <si>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</si>
  <si>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</si>
  <si>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</si>
  <si>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</si>
  <si>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</si>
  <si>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</si>
  <si>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</si>
  <si>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</si>
  <si>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</si>
  <si>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</si>
  <si>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</si>
  <si>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</si>
  <si>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</si>
  <si>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</si>
  <si>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</si>
  <si>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</si>
  <si>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</si>
  <si>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</si>
  <si>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</si>
  <si>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</si>
  <si>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</si>
  <si>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</si>
  <si>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</si>
  <si>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</si>
  <si>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</si>
  <si>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</si>
  <si>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</si>
  <si>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</si>
  <si>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</si>
  <si>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</si>
  <si>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</si>
  <si>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</si>
  <si>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</si>
  <si>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</si>
  <si>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</si>
  <si>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</si>
  <si>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</si>
  <si>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</si>
  <si>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</si>
  <si>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</si>
  <si>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</si>
  <si>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</si>
  <si>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</si>
  <si>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</si>
  <si>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</si>
  <si>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</si>
  <si>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</si>
  <si>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</si>
  <si>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</si>
  <si>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</si>
  <si>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</si>
  <si>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</si>
  <si>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</si>
  <si>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</si>
  <si>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</si>
  <si>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</si>
  <si>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</si>
  <si>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</si>
  <si>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</si>
  <si>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</si>
  <si>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</si>
  <si>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</si>
  <si>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</si>
  <si>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</si>
  <si>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</si>
  <si>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</si>
  <si>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</si>
  <si>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</si>
  <si>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</si>
  <si>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</si>
  <si>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</si>
  <si>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</si>
  <si>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</si>
  <si>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</si>
  <si>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</si>
  <si>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</si>
  <si>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</si>
  <si>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</si>
  <si>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</si>
  <si>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</si>
  <si>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</si>
  <si>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</si>
  <si>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</si>
  <si>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</si>
  <si>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</si>
  <si>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</si>
  <si>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</si>
  <si>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</si>
  <si>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</si>
  <si>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</si>
  <si>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</si>
  <si>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</si>
  <si>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</si>
  <si>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</si>
  <si>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</si>
  <si>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</si>
  <si>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</si>
  <si>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</si>
  <si>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</si>
  <si>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</si>
  <si>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</si>
  <si>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</si>
  <si>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</si>
  <si>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</si>
  <si>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</si>
  <si>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</si>
  <si>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</si>
  <si>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</si>
  <si>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</si>
  <si>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</si>
  <si>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</si>
  <si>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</si>
  <si>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</si>
  <si>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</si>
  <si>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</si>
  <si>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</si>
  <si>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</si>
  <si>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</si>
  <si>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</si>
  <si>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</si>
  <si>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</si>
  <si>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</si>
  <si>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</si>
  <si>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</si>
  <si>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</si>
  <si>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</si>
  <si>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</si>
  <si>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</si>
  <si>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</si>
  <si>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</si>
  <si>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</si>
  <si>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</si>
  <si>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</si>
  <si>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</si>
  <si>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</si>
  <si>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</si>
  <si>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</si>
  <si>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</si>
  <si>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</si>
  <si>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</si>
  <si>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</si>
  <si>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</si>
  <si>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</si>
  <si>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</si>
  <si>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</si>
  <si>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</si>
  <si>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</si>
  <si>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</si>
  <si>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</si>
  <si>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</si>
  <si>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</si>
  <si>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</si>
  <si>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</si>
  <si>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</si>
  <si>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</si>
  <si>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</si>
  <si>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</si>
  <si>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</si>
  <si>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</si>
  <si>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</si>
  <si>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</si>
  <si>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</si>
  <si>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</si>
  <si>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</si>
  <si>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</si>
  <si>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</si>
  <si>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</si>
  <si>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</si>
  <si>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</si>
  <si>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</si>
  <si>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</si>
  <si>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</si>
  <si>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</si>
  <si>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</si>
  <si>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</si>
  <si>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</si>
  <si>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</si>
  <si>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</si>
  <si>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</si>
  <si>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</si>
  <si>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</si>
  <si>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</si>
  <si>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</si>
  <si>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</si>
  <si>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</si>
  <si>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</si>
  <si>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</si>
  <si>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</si>
  <si>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</si>
  <si>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</si>
  <si>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</si>
  <si>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</si>
  <si>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</si>
  <si>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</si>
  <si>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</si>
  <si>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</si>
  <si>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</si>
  <si>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</si>
  <si>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</si>
  <si>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</si>
  <si>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</si>
  <si>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</si>
  <si>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</si>
  <si>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</si>
  <si>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</si>
  <si>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</si>
  <si>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</si>
  <si>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</si>
  <si>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</si>
  <si>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</si>
  <si>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</si>
  <si>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</si>
  <si>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</si>
  <si>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</si>
  <si>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</si>
  <si>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</si>
  <si>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</si>
  <si>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</si>
  <si>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</si>
  <si>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</si>
  <si>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</si>
  <si>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</si>
  <si>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</si>
  <si>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</si>
  <si>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</si>
  <si>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</si>
  <si>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</si>
  <si>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</si>
  <si>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</si>
  <si>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</si>
  <si>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</si>
  <si>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</si>
  <si>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</si>
  <si>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</si>
  <si>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</si>
  <si>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</si>
  <si>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</si>
  <si>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</si>
  <si>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</si>
  <si>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</si>
  <si>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</si>
  <si>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</si>
  <si>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</si>
  <si>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</si>
  <si>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</si>
  <si>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</si>
  <si>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</si>
  <si>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</si>
  <si>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</si>
  <si>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</si>
  <si>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</si>
  <si>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</si>
  <si>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</si>
  <si>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</si>
  <si>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</si>
  <si>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</si>
  <si>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</si>
  <si>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</si>
  <si>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</si>
  <si>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</si>
  <si>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</si>
  <si>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</si>
  <si>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</si>
  <si>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</si>
  <si>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</si>
  <si>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</si>
  <si>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</si>
  <si>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</si>
  <si>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</si>
  <si>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</si>
  <si>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</si>
  <si>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</si>
  <si>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</si>
  <si>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</si>
  <si>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</si>
  <si>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</si>
  <si>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</si>
  <si>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</si>
  <si>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</si>
  <si>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</si>
  <si>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</si>
  <si>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</si>
  <si>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</si>
  <si>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</si>
  <si>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</si>
  <si>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</si>
  <si>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</si>
  <si>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</si>
  <si>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</si>
  <si>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</si>
  <si>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</si>
  <si>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</si>
  <si>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</si>
  <si>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</si>
  <si>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</si>
  <si>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</si>
  <si>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</si>
  <si>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</si>
  <si>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</si>
  <si>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</si>
  <si>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</si>
  <si>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</si>
  <si>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</si>
  <si>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</si>
  <si>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</si>
  <si>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</si>
  <si>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</si>
  <si>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</si>
  <si>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</si>
  <si>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</si>
  <si>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</si>
  <si>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</si>
  <si>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</si>
  <si>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</si>
  <si>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</si>
  <si>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</si>
  <si>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</si>
  <si>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</si>
  <si>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</si>
  <si>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</si>
  <si>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</si>
  <si>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</si>
  <si>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</si>
  <si>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</si>
  <si>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</si>
  <si>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</si>
  <si>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</si>
  <si>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</si>
  <si>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</si>
  <si>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</si>
  <si>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</si>
  <si>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</si>
  <si>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</si>
  <si>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</si>
  <si>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</si>
  <si>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</si>
  <si>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</si>
  <si>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</si>
  <si>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</si>
  <si>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</si>
  <si>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</si>
  <si>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</si>
  <si>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</si>
  <si>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</si>
  <si>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</si>
  <si>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</si>
  <si>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</si>
  <si>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</si>
  <si>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</si>
  <si>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</si>
  <si>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</si>
  <si>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</si>
  <si>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</si>
  <si>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</si>
  <si>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</si>
  <si>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</si>
  <si>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</si>
  <si>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</si>
  <si>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</si>
  <si>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</si>
  <si>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</si>
  <si>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</si>
  <si>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</si>
  <si>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</si>
  <si>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</si>
  <si>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</si>
  <si>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</si>
  <si>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</si>
  <si>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</si>
  <si>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</si>
  <si>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</si>
  <si>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</si>
  <si>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</si>
  <si>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</si>
  <si>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</si>
  <si>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</si>
  <si>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</si>
  <si>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</si>
  <si>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</si>
  <si>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</si>
  <si>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</si>
  <si>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</si>
  <si>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</si>
  <si>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</si>
  <si>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</si>
  <si>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</si>
  <si>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</si>
  <si>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</si>
  <si>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</si>
  <si>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</si>
  <si>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</si>
  <si>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</si>
  <si>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</si>
  <si>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</si>
  <si>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</si>
  <si>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</si>
  <si>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</si>
  <si>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</si>
  <si>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</si>
  <si>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</si>
  <si>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</si>
  <si>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</si>
  <si>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</si>
  <si>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</si>
  <si>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</si>
  <si>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</si>
  <si>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</si>
  <si>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</si>
  <si>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</si>
  <si>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</si>
  <si>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</si>
  <si>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</si>
  <si>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</si>
  <si>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</si>
  <si>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</si>
  <si>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</si>
  <si>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</si>
  <si>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</si>
  <si>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</si>
  <si>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</si>
  <si>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</si>
  <si>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</si>
  <si>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</si>
  <si>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</si>
  <si>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</si>
  <si>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</si>
  <si>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</si>
  <si>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</si>
  <si>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</si>
  <si>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</si>
  <si>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</si>
  <si>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</si>
  <si>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</si>
  <si>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</si>
  <si>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</si>
  <si>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</si>
  <si>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</si>
  <si>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</si>
  <si>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</si>
  <si>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</si>
  <si>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</si>
  <si>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</si>
  <si>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</si>
  <si>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</si>
  <si>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</si>
  <si>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</si>
  <si>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</si>
  <si>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</si>
  <si>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</si>
  <si>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</si>
  <si>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</si>
  <si>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</si>
  <si>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</si>
  <si>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</si>
  <si>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</si>
  <si>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</si>
  <si>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</si>
  <si>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</si>
  <si>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</si>
  <si>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</si>
  <si>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</si>
  <si>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</si>
  <si>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</si>
  <si>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</si>
  <si>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</si>
  <si>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</si>
  <si>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</si>
  <si>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</si>
  <si>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</si>
  <si>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</si>
  <si>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</si>
  <si>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</si>
  <si>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</si>
  <si>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</si>
  <si>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</si>
  <si>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</si>
  <si>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</si>
  <si>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</si>
  <si>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</si>
  <si>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</si>
  <si>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</si>
  <si>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</si>
  <si>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</si>
  <si>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</si>
  <si>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</si>
  <si>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</si>
  <si>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</si>
  <si>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</si>
  <si>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</si>
  <si>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</si>
  <si>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</si>
  <si>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</si>
  <si>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</si>
  <si>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</si>
  <si>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</si>
  <si>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</si>
  <si>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</si>
  <si>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</si>
  <si>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</si>
  <si>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</si>
  <si>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</si>
  <si>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</si>
  <si>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</si>
  <si>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</si>
  <si>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</si>
  <si>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</si>
  <si>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</si>
  <si>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</si>
  <si>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</si>
  <si>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</si>
  <si>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</si>
  <si>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</si>
  <si>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</si>
  <si>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</si>
  <si>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</si>
  <si>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</si>
  <si>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</si>
  <si>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</si>
  <si>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</si>
  <si>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</si>
  <si>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</si>
  <si>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</si>
  <si>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</si>
  <si>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</si>
  <si>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</si>
  <si>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</si>
  <si>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</si>
  <si>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</si>
  <si>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</si>
  <si>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</si>
  <si>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</si>
  <si>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</si>
  <si>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</si>
  <si>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</si>
  <si>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</si>
  <si>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</si>
  <si>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</si>
  <si>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</si>
  <si>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</si>
  <si>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</si>
  <si>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</si>
  <si>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</si>
  <si>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</si>
  <si>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</si>
  <si>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</si>
  <si>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</si>
  <si>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</si>
  <si>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</si>
  <si>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</si>
  <si>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</si>
  <si>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</si>
  <si>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</si>
  <si>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</si>
  <si>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</si>
  <si>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</si>
  <si>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</si>
  <si>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</si>
  <si>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</si>
  <si>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</si>
  <si>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</si>
  <si>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</si>
  <si>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</si>
  <si>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</si>
  <si>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</si>
  <si>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</si>
  <si>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</si>
  <si>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</si>
  <si>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</si>
  <si>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</si>
  <si>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</si>
  <si>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</si>
  <si>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</si>
  <si>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</si>
  <si>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</si>
  <si>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</si>
  <si>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</si>
  <si>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</si>
  <si>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</si>
  <si>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</si>
  <si>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</si>
  <si>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</si>
  <si>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</si>
  <si>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</si>
  <si>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</si>
  <si>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</si>
  <si>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</si>
  <si>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</si>
  <si>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</si>
  <si>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</si>
  <si>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</si>
  <si>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</si>
  <si>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</si>
  <si>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</si>
  <si>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</si>
  <si>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</si>
  <si>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</si>
  <si>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</si>
  <si>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</si>
  <si>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</si>
  <si>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</si>
  <si>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</si>
  <si>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</si>
  <si>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</si>
  <si>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</si>
  <si>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</si>
  <si>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</si>
  <si>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</si>
  <si>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</si>
  <si>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</si>
  <si>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</si>
  <si>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</si>
  <si>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</si>
  <si>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</si>
  <si>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</si>
  <si>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</si>
  <si>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</si>
  <si>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</si>
  <si>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</si>
  <si>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</si>
  <si>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</si>
  <si>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</si>
  <si>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</si>
  <si>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</si>
  <si>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</si>
  <si>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</si>
  <si>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</si>
  <si>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</si>
  <si>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</si>
  <si>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</si>
  <si>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</si>
  <si>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</si>
  <si>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</si>
  <si>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</si>
  <si>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</si>
  <si>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</si>
  <si>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</si>
  <si>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</si>
  <si>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</si>
  <si>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</si>
  <si>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</si>
  <si>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</si>
  <si>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</si>
  <si>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</si>
  <si>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</si>
  <si>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</si>
  <si>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</si>
  <si>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</si>
  <si>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</si>
  <si>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</si>
  <si>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</si>
  <si>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</si>
  <si>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</si>
  <si>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</si>
  <si>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</si>
  <si>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</si>
  <si>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</si>
  <si>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</si>
  <si>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</si>
  <si>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</si>
  <si>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</si>
  <si>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</si>
  <si>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</si>
  <si>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</si>
  <si>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</si>
  <si>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</si>
  <si>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</si>
  <si>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</si>
  <si>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</si>
  <si>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</si>
  <si>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</si>
  <si>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</si>
  <si>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</si>
  <si>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</si>
  <si>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</si>
  <si>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</si>
  <si>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</si>
  <si>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</si>
  <si>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</si>
  <si>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</si>
  <si>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</si>
  <si>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</si>
  <si>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</si>
  <si>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</si>
  <si>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</si>
  <si>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</si>
  <si>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</si>
  <si>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</si>
  <si>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</si>
  <si>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</si>
  <si>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</si>
  <si>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</si>
  <si>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</si>
  <si>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</si>
  <si>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</si>
  <si>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</si>
  <si>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</si>
  <si>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</si>
  <si>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</si>
  <si>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</si>
  <si>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</si>
  <si>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</si>
  <si>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</si>
  <si>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</si>
  <si>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</si>
  <si>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</si>
  <si>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</si>
  <si>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</si>
  <si>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</si>
  <si>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</si>
  <si>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</si>
  <si>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</si>
  <si>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</si>
  <si>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</si>
  <si>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</si>
  <si>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</si>
  <si>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</si>
  <si>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</si>
  <si>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</si>
  <si>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</si>
  <si>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</si>
  <si>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</si>
  <si>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</si>
  <si>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</si>
  <si>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</si>
  <si>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</si>
  <si>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</si>
  <si>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</si>
  <si>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</si>
  <si>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</si>
  <si>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</si>
  <si>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</si>
  <si>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</si>
  <si>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</si>
  <si>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</si>
  <si>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</si>
  <si>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</si>
  <si>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</si>
  <si>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</si>
  <si>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</si>
  <si>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</si>
  <si>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</si>
  <si>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</si>
  <si>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</si>
  <si>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</si>
  <si>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</si>
  <si>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</si>
  <si>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</si>
  <si>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</si>
  <si>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</si>
  <si>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</si>
  <si>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</si>
  <si>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</si>
  <si>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</si>
  <si>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</si>
  <si>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</si>
  <si>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</si>
  <si>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</si>
  <si>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</si>
  <si>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</si>
  <si>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</si>
  <si>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</si>
  <si>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</si>
  <si>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</si>
  <si>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</si>
  <si>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</si>
  <si>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</si>
  <si>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</si>
  <si>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</si>
  <si>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</si>
  <si>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</si>
  <si>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</si>
  <si>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</si>
  <si>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</si>
  <si>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</si>
  <si>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</si>
  <si>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</si>
  <si>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</si>
  <si>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</si>
  <si>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</si>
  <si>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</si>
  <si>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</si>
  <si>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</si>
  <si>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</si>
  <si>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</si>
  <si>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</si>
  <si>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</si>
  <si>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</si>
  <si>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</si>
  <si>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</si>
  <si>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</si>
  <si>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</si>
  <si>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</si>
  <si>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</si>
  <si>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</si>
  <si>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</si>
  <si>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</si>
  <si>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</si>
  <si>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</si>
  <si>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</si>
  <si>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</si>
  <si>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</si>
  <si>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</si>
  <si>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</si>
  <si>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</si>
  <si>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</si>
  <si>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</si>
  <si>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</si>
  <si>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</si>
  <si>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</si>
  <si>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</si>
  <si>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</si>
  <si>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</si>
  <si>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</si>
  <si>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</si>
  <si>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</si>
  <si>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</si>
  <si>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</si>
  <si>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</si>
  <si>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</si>
  <si>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</si>
  <si>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</si>
  <si>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</si>
  <si>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</si>
  <si>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</si>
  <si>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</si>
  <si>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</si>
  <si>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</si>
  <si>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</si>
  <si>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</si>
  <si>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</si>
  <si>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</si>
  <si>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</si>
  <si>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</si>
  <si>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</si>
  <si>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</si>
  <si>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</si>
  <si>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</si>
  <si>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</si>
  <si>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</si>
  <si>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</si>
  <si>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</si>
  <si>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</si>
  <si>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</si>
  <si>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</si>
  <si>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</si>
  <si>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</si>
  <si>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</si>
  <si>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</si>
  <si>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</si>
  <si>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</si>
  <si>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</si>
  <si>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</si>
  <si>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</si>
  <si>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</si>
  <si>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</si>
  <si>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</si>
  <si>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</si>
  <si>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</si>
  <si>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</si>
  <si>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</si>
  <si>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</si>
  <si>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</si>
  <si>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</si>
  <si>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</si>
  <si>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</si>
  <si>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</si>
  <si>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</si>
  <si>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</si>
  <si>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</si>
  <si>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</si>
  <si>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</si>
  <si>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</si>
  <si>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</si>
  <si>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</si>
  <si>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</si>
  <si>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</si>
  <si>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</si>
  <si>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</si>
  <si>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</si>
  <si>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</si>
  <si>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</si>
  <si>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</si>
  <si>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</si>
  <si>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</si>
  <si>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</si>
  <si>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</si>
  <si>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</si>
  <si>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</si>
  <si>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</si>
  <si>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</si>
  <si>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</si>
  <si>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</si>
  <si>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</si>
  <si>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</si>
  <si>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</si>
  <si>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</si>
  <si>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</si>
  <si>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</si>
  <si>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</si>
  <si>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</si>
  <si>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</si>
  <si>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</si>
  <si>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</si>
  <si>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</si>
  <si>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</si>
  <si>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</si>
  <si>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</si>
  <si>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</si>
  <si>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</si>
  <si>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</si>
  <si>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</si>
  <si>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</si>
  <si>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</si>
  <si>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</si>
  <si>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</si>
  <si>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</si>
  <si>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</si>
  <si>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</si>
  <si>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</si>
  <si>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</si>
  <si>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</si>
  <si>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</si>
  <si>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</si>
  <si>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</si>
  <si>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</si>
  <si>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</si>
  <si>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</si>
  <si>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</si>
  <si>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</si>
  <si>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</si>
  <si>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</si>
  <si>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</si>
  <si>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</si>
  <si>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</si>
  <si>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</si>
  <si>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</si>
  <si>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</si>
  <si>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</si>
  <si>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</si>
  <si>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</si>
  <si>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</si>
  <si>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</si>
  <si>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</si>
  <si>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</si>
  <si>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</si>
  <si>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</si>
  <si>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</si>
  <si>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</si>
  <si>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</si>
  <si>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</si>
  <si>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</si>
  <si>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</si>
  <si>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</si>
  <si>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</si>
  <si>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</si>
  <si>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</si>
  <si>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</si>
  <si>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</si>
  <si>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</si>
  <si>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</si>
  <si>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</si>
  <si>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</si>
  <si>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</si>
  <si>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</si>
  <si>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</si>
  <si>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</si>
  <si>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</si>
  <si>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</si>
  <si>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</si>
  <si>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</si>
  <si>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</si>
  <si>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</si>
  <si>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</si>
  <si>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</si>
  <si>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</si>
  <si>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</si>
  <si>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</si>
  <si>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</si>
  <si>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</si>
  <si>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</si>
  <si>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</si>
  <si>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</si>
  <si>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</si>
  <si>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</si>
  <si>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</si>
  <si>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</si>
  <si>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</si>
  <si>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</si>
  <si>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</si>
  <si>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</si>
  <si>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</si>
  <si>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</si>
  <si>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</si>
  <si>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</si>
  <si>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</si>
  <si>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</si>
  <si>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</si>
  <si>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</si>
  <si>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</si>
  <si>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</si>
  <si>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</si>
  <si>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</si>
  <si>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</si>
  <si>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</si>
  <si>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</si>
  <si>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</si>
  <si>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</si>
  <si>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</si>
  <si>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</si>
  <si>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</si>
  <si>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</si>
  <si>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</si>
  <si>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</si>
  <si>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</si>
  <si>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</si>
  <si>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</si>
  <si>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</si>
  <si>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</si>
  <si>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</si>
  <si>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</si>
  <si>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</si>
  <si>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</si>
  <si>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</si>
  <si>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</si>
  <si>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</si>
  <si>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</si>
  <si>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</si>
  <si>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</si>
  <si>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</si>
  <si>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</si>
  <si>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</si>
  <si>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</si>
  <si>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</si>
  <si>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</si>
  <si>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</si>
  <si>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</si>
  <si>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</si>
  <si>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</si>
  <si>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</si>
  <si>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</si>
  <si>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</si>
  <si>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</si>
  <si>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</si>
  <si>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</si>
  <si>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</si>
  <si>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</si>
  <si>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</si>
  <si>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</si>
  <si>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</si>
  <si>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</si>
  <si>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</si>
  <si>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</si>
  <si>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</si>
  <si>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</si>
  <si>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</si>
  <si>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</si>
  <si>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</si>
  <si>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</si>
  <si>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</si>
  <si>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</si>
  <si>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</si>
  <si>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</si>
  <si>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</si>
  <si>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</si>
  <si>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</si>
  <si>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</si>
  <si>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</si>
  <si>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</si>
  <si>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</si>
  <si>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</si>
  <si>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</si>
  <si>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</si>
  <si>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</si>
  <si>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</si>
  <si>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</si>
  <si>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</si>
  <si>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</si>
  <si>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</si>
  <si>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</si>
  <si>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</si>
  <si>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</si>
  <si>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</si>
  <si>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</si>
  <si>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</si>
  <si>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</si>
  <si>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</si>
  <si>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</si>
  <si>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</si>
  <si>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</si>
  <si>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</si>
  <si>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</si>
  <si>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</si>
  <si>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</si>
  <si>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</si>
  <si>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</si>
  <si>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</si>
  <si>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</si>
  <si>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</si>
  <si>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</si>
  <si>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</si>
  <si>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</si>
  <si>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</si>
  <si>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</si>
  <si>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</si>
  <si>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</si>
  <si>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</si>
  <si>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</si>
  <si>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</si>
  <si>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</si>
  <si>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</si>
  <si>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</si>
  <si>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</si>
  <si>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</si>
  <si>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</si>
  <si>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</si>
  <si>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</si>
  <si>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</si>
  <si>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</si>
  <si>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</si>
  <si>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</si>
  <si>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</si>
  <si>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</si>
  <si>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</si>
  <si>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</si>
  <si>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</si>
  <si>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</si>
  <si>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</si>
  <si>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</si>
  <si>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</si>
  <si>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</si>
  <si>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</si>
  <si>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</si>
  <si>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</si>
  <si>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</si>
  <si>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</si>
  <si>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</si>
  <si>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</si>
  <si>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</si>
  <si>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</si>
  <si>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</si>
  <si>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</si>
  <si>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</si>
  <si>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</si>
  <si>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</si>
  <si>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</si>
  <si>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</si>
  <si>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</si>
  <si>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</si>
  <si>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</si>
  <si>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</si>
  <si>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</si>
  <si>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</si>
  <si>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</si>
  <si>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</si>
  <si>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</si>
  <si>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</si>
  <si>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</si>
  <si>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</si>
  <si>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</si>
  <si>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</si>
  <si>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</si>
  <si>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</si>
  <si>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</si>
  <si>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</si>
  <si>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</si>
  <si>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</si>
  <si>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</si>
  <si>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</si>
  <si>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</si>
  <si>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</si>
  <si>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</si>
  <si>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</si>
  <si>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</si>
  <si>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</si>
  <si>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</si>
  <si>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</si>
  <si>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</si>
  <si>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</si>
  <si>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</si>
  <si>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</si>
  <si>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</si>
  <si>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</si>
  <si>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</si>
  <si>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</si>
  <si>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</si>
  <si>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</si>
  <si>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</si>
  <si>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</si>
  <si>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</si>
  <si>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</si>
  <si>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</si>
  <si>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</si>
  <si>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</si>
  <si>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</si>
  <si>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</si>
  <si>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</si>
  <si>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</si>
  <si>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</si>
  <si>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</si>
  <si>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</si>
  <si>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</si>
  <si>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</si>
  <si>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</si>
  <si>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</si>
  <si>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</si>
  <si>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</si>
  <si>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</si>
  <si>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</si>
  <si>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</si>
  <si>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</si>
  <si>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</si>
  <si>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</si>
  <si>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</si>
  <si>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</si>
  <si>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</si>
  <si>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</si>
  <si>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</si>
  <si>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</si>
  <si>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</si>
  <si>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</si>
  <si>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</si>
  <si>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</si>
  <si>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</si>
  <si>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</si>
  <si>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</si>
  <si>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</si>
  <si>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</si>
  <si>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</si>
  <si>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</si>
  <si>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</si>
  <si>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</si>
  <si>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</si>
  <si>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</si>
  <si>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</si>
  <si>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</si>
  <si>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</si>
  <si>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</si>
  <si>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</si>
  <si>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</si>
  <si>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</si>
  <si>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</si>
  <si>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</si>
  <si>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</si>
  <si>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</si>
  <si>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</si>
  <si>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</si>
  <si>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</si>
  <si>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</si>
  <si>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</si>
  <si>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</si>
  <si>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</si>
  <si>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</si>
  <si>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</si>
  <si>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</si>
  <si>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</si>
  <si>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</si>
  <si>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</si>
  <si>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</si>
  <si>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</si>
  <si>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</si>
  <si>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</si>
  <si>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</si>
  <si>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</si>
  <si>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</si>
  <si>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</si>
  <si>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</si>
  <si>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</si>
  <si>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</si>
  <si>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</si>
  <si>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</si>
  <si>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</si>
  <si>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</si>
  <si>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</si>
  <si>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</si>
  <si>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</si>
  <si>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</si>
  <si>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</si>
  <si>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</si>
  <si>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</si>
  <si>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</si>
  <si>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</si>
  <si>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</si>
  <si>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</si>
  <si>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</si>
  <si>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</si>
  <si>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</si>
  <si>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</si>
  <si>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</si>
  <si>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</si>
  <si>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</si>
  <si>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</si>
  <si>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</si>
  <si>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</si>
  <si>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</si>
  <si>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</si>
  <si>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</si>
  <si>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</si>
  <si>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</si>
  <si>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</si>
  <si>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</si>
  <si>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</si>
  <si>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</si>
  <si>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</si>
  <si>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</si>
  <si>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</si>
  <si>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</si>
  <si>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</si>
  <si>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</si>
  <si>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</si>
  <si>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</si>
  <si>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</si>
  <si>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</si>
  <si>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</si>
  <si>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</si>
  <si>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</si>
  <si>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</si>
  <si>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</si>
  <si>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</si>
  <si>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</si>
  <si>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</si>
  <si>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</si>
  <si>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</si>
  <si>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</si>
  <si>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</si>
  <si>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</si>
  <si>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</si>
  <si>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</si>
  <si>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</si>
  <si>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</si>
  <si>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</si>
  <si>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</si>
  <si>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</si>
  <si>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</si>
  <si>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</si>
  <si>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</si>
  <si>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</si>
  <si>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</si>
  <si>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</si>
  <si>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</si>
  <si>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</si>
  <si>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</si>
  <si>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</si>
  <si>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</si>
  <si>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</si>
  <si>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</si>
  <si>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</si>
  <si>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</si>
  <si>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</si>
  <si>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</si>
  <si>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</si>
  <si>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</si>
  <si>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</si>
  <si>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</si>
  <si>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</si>
  <si>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</si>
  <si>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</si>
  <si>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</si>
  <si>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</si>
  <si>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</si>
  <si>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</si>
  <si>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</si>
  <si>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</si>
  <si>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</si>
  <si>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</si>
  <si>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</si>
  <si>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</si>
  <si>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</si>
  <si>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</si>
  <si>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</si>
  <si>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</si>
  <si>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</si>
  <si>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</si>
  <si>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</si>
  <si>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</si>
  <si>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</si>
  <si>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</si>
  <si>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</si>
  <si>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</si>
  <si>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</si>
  <si>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</si>
  <si>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</si>
  <si>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</si>
  <si>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</si>
  <si>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</si>
  <si>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</si>
  <si>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</si>
  <si>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</si>
  <si>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</si>
  <si>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</si>
  <si>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</si>
  <si>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</si>
  <si>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</si>
  <si>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</si>
  <si>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</si>
  <si>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</si>
  <si>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</si>
  <si>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</si>
  <si>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</si>
  <si>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</si>
  <si>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</si>
  <si>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</si>
  <si>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</si>
  <si>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</si>
  <si>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</si>
  <si>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</si>
  <si>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</si>
  <si>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</si>
  <si>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</si>
  <si>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</si>
  <si>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</si>
  <si>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</si>
  <si>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</si>
  <si>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</si>
  <si>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</si>
  <si>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</si>
  <si>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</si>
  <si>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</si>
  <si>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</si>
  <si>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</si>
  <si>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</si>
  <si>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</si>
  <si>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</si>
  <si>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</si>
  <si>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</si>
  <si>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</si>
  <si>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</si>
  <si>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</si>
  <si>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</si>
  <si>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</si>
  <si>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</si>
  <si>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</si>
  <si>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</si>
  <si>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</si>
  <si>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</si>
  <si>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</si>
  <si>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</si>
  <si>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</si>
  <si>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</si>
  <si>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</si>
  <si>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</si>
  <si>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</si>
  <si>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</si>
  <si>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</si>
  <si>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</si>
  <si>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</si>
  <si>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</si>
  <si>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</si>
  <si>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</si>
  <si>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</si>
  <si>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</si>
  <si>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</si>
  <si>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</si>
  <si>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</si>
  <si>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</si>
  <si>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</si>
  <si>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</si>
  <si>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</si>
  <si>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</si>
  <si>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</si>
  <si>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</si>
  <si>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</si>
  <si>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</si>
  <si>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</si>
  <si>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</si>
  <si>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</si>
  <si>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</si>
  <si>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</si>
  <si>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</si>
  <si>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</si>
  <si>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</si>
  <si>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</si>
  <si>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</si>
  <si>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</si>
  <si>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</si>
  <si>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</si>
  <si>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</si>
  <si>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</si>
  <si>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</si>
  <si>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</si>
  <si>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</si>
  <si>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</si>
  <si>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</si>
  <si>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</si>
  <si>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</si>
  <si>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</si>
  <si>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</si>
  <si>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</si>
  <si>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</si>
  <si>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</si>
  <si>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</si>
  <si>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</si>
  <si>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</si>
  <si>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</si>
  <si>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</si>
  <si>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</si>
  <si>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</si>
  <si>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</si>
  <si>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</si>
  <si>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</si>
  <si>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</si>
  <si>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</si>
  <si>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</si>
  <si>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</si>
  <si>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</si>
  <si>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</si>
  <si>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</si>
  <si>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</si>
  <si>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</si>
  <si>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</si>
  <si>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</si>
  <si>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</si>
  <si>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</si>
  <si>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</si>
  <si>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</si>
  <si>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</si>
  <si>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</si>
  <si>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</si>
  <si>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</si>
  <si>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</si>
  <si>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</si>
  <si>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</si>
  <si>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</si>
  <si>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</si>
  <si>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</si>
  <si>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</si>
  <si>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</si>
  <si>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</si>
  <si>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</si>
  <si>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</si>
  <si>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</si>
  <si>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</si>
  <si>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</si>
  <si>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</si>
  <si>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</si>
  <si>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</si>
  <si>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</si>
  <si>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</si>
  <si>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</si>
  <si>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</si>
  <si>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</si>
  <si>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</si>
  <si>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</si>
  <si>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</si>
  <si>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</si>
  <si>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</si>
  <si>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</si>
  <si>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</si>
  <si>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</si>
  <si>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</si>
  <si>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</si>
  <si>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</si>
  <si>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</si>
  <si>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</si>
  <si>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</si>
  <si>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</si>
  <si>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</si>
  <si>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</si>
  <si>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</si>
  <si>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</si>
  <si>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</si>
  <si>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</si>
  <si>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</si>
  <si>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</si>
  <si>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</si>
  <si>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</si>
  <si>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</si>
  <si>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</si>
  <si>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</si>
  <si>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</si>
  <si>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</si>
  <si>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</si>
  <si>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</si>
  <si>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</si>
  <si>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</si>
  <si>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</si>
  <si>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</si>
  <si>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</si>
  <si>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</si>
  <si>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</si>
  <si>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</si>
  <si>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</si>
  <si>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</si>
  <si>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</si>
  <si>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</si>
  <si>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</si>
  <si>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</si>
  <si>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</si>
  <si>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</si>
  <si>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</si>
  <si>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</si>
  <si>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</si>
  <si>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</si>
  <si>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</si>
  <si>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</si>
  <si>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</si>
  <si>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</si>
  <si>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</si>
  <si>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</si>
  <si>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</si>
  <si>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</si>
  <si>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</si>
  <si>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</si>
  <si>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</si>
  <si>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</si>
  <si>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</si>
  <si>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</si>
  <si>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</si>
  <si>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</si>
  <si>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</si>
  <si>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</si>
  <si>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</si>
  <si>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</si>
  <si>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</si>
  <si>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</si>
  <si>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</si>
  <si>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</si>
  <si>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</si>
  <si>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</si>
  <si>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</si>
  <si>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</si>
  <si>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</si>
  <si>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</si>
  <si>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</si>
  <si>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</si>
  <si>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</si>
  <si>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</si>
  <si>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</si>
  <si>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</si>
  <si>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</si>
  <si>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</si>
  <si>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</si>
  <si>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</si>
  <si>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</si>
  <si>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</si>
  <si>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</si>
  <si>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</si>
  <si>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</si>
  <si>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</si>
  <si>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</si>
  <si>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</si>
  <si>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</si>
  <si>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</si>
  <si>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</si>
  <si>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</si>
  <si>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</si>
  <si>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</si>
  <si>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</si>
  <si>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</si>
  <si>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</si>
  <si>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</si>
  <si>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</si>
  <si>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</si>
  <si>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</si>
  <si>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</si>
  <si>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</si>
  <si>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</si>
  <si>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</si>
  <si>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</si>
  <si>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</si>
  <si>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</si>
  <si>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</si>
  <si>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</si>
  <si>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</si>
  <si>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</si>
  <si>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</si>
  <si>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</si>
  <si>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</si>
  <si>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</si>
  <si>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</si>
  <si>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</si>
  <si>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</si>
  <si>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</si>
  <si>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</si>
  <si>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</si>
  <si>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</si>
  <si>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</si>
  <si>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</si>
  <si>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</si>
  <si>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</si>
  <si>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</si>
  <si>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</si>
  <si>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</si>
  <si>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</si>
  <si>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</si>
  <si>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</si>
  <si>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</si>
  <si>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</si>
  <si>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</si>
  <si>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</si>
  <si>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</si>
  <si>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</si>
  <si>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</si>
  <si>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</si>
  <si>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</si>
  <si>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</si>
  <si>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</si>
  <si>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</si>
  <si>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</si>
  <si>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</si>
  <si>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</si>
  <si>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</si>
  <si>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</si>
  <si>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</si>
  <si>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</si>
  <si>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</si>
  <si>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</si>
  <si>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</si>
  <si>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</si>
  <si>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</si>
  <si>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</si>
  <si>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</si>
  <si>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</si>
  <si>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</si>
  <si>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</si>
  <si>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</si>
  <si>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</si>
  <si>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</si>
  <si>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</si>
  <si>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</si>
  <si>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</si>
  <si>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</si>
  <si>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</si>
  <si>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</si>
  <si>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</si>
  <si>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</si>
  <si>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</si>
  <si>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</si>
  <si>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</si>
  <si>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</si>
  <si>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</si>
  <si>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</si>
  <si>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</si>
  <si>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</si>
  <si>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</si>
  <si>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</si>
  <si>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</si>
  <si>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</si>
  <si>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</si>
  <si>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</si>
  <si>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</si>
  <si>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</si>
  <si>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</si>
  <si>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</si>
  <si>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</si>
  <si>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</si>
  <si>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</si>
  <si>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</si>
  <si>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</si>
  <si>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</si>
  <si>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</si>
  <si>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</si>
  <si>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</si>
  <si>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</si>
  <si>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</si>
  <si>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</si>
  <si>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</si>
  <si>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</si>
  <si>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</si>
  <si>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</si>
  <si>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</si>
  <si>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</si>
  <si>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</si>
  <si>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</si>
  <si>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</si>
  <si>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</si>
  <si>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</si>
  <si>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</si>
  <si>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</si>
  <si>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</si>
  <si>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</si>
  <si>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</si>
  <si>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</si>
  <si>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</si>
  <si>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</si>
  <si>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</si>
  <si>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</si>
  <si>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</si>
  <si>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</si>
  <si>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</si>
  <si>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</si>
  <si>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</si>
  <si>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</si>
  <si>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</si>
  <si>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</si>
  <si>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</si>
  <si>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</si>
  <si>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</si>
  <si>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</si>
  <si>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</si>
  <si>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</si>
  <si>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</si>
  <si>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</si>
  <si>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</si>
  <si>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</si>
  <si>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</si>
  <si>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</si>
  <si>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</si>
  <si>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</si>
  <si>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</si>
  <si>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</si>
  <si>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</si>
  <si>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</si>
  <si>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</si>
  <si>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</si>
  <si>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</si>
  <si>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</si>
  <si>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</si>
  <si>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</si>
  <si>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</si>
  <si>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</si>
  <si>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</si>
  <si>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</si>
  <si>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</si>
  <si>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</si>
  <si>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</si>
  <si>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</si>
  <si>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</si>
  <si>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</si>
  <si>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</si>
  <si>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</si>
  <si>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</si>
  <si>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</si>
  <si>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</si>
  <si>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</si>
  <si>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</si>
  <si>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</si>
  <si>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</si>
  <si>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</si>
  <si>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</si>
  <si>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</si>
  <si>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</si>
  <si>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</si>
  <si>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</si>
  <si>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</si>
  <si>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</si>
  <si>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</si>
  <si>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</si>
  <si>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</si>
  <si>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</si>
  <si>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</si>
  <si>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</si>
  <si>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</si>
  <si>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</si>
  <si>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</si>
  <si>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</si>
  <si>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</si>
  <si>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</si>
  <si>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</si>
  <si>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</si>
  <si>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</si>
  <si>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</si>
  <si>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</si>
  <si>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</si>
  <si>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</si>
  <si>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</si>
  <si>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</si>
  <si>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</si>
  <si>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</si>
  <si>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</si>
  <si>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</si>
  <si>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</si>
  <si>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</si>
  <si>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</si>
  <si>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</si>
  <si>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</si>
  <si>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</si>
  <si>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</si>
  <si>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</si>
  <si>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</si>
  <si>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</si>
  <si>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</si>
  <si>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</si>
  <si>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</si>
  <si>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</si>
  <si>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</si>
  <si>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</si>
  <si>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</si>
  <si>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</si>
  <si>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</si>
  <si>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</si>
  <si>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</si>
  <si>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</si>
  <si>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</si>
  <si>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</si>
  <si>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</si>
  <si>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</si>
  <si>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</si>
  <si>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</si>
  <si>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</si>
  <si>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</si>
  <si>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</si>
  <si>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</si>
  <si>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</si>
  <si>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</si>
  <si>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</si>
  <si>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</si>
  <si>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</si>
  <si>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</si>
  <si>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</si>
  <si>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</si>
  <si>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</si>
  <si>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</si>
  <si>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</si>
  <si>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</si>
  <si>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</si>
  <si>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</si>
  <si>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</si>
  <si>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</si>
  <si>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</si>
  <si>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</si>
  <si>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</si>
  <si>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</si>
  <si>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</si>
  <si>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</si>
  <si>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</si>
  <si>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</si>
  <si>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</si>
  <si>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</si>
  <si>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</si>
  <si>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</si>
  <si>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</si>
  <si>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</si>
  <si>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</si>
  <si>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</si>
  <si>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</si>
  <si>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</si>
  <si>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</si>
  <si>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</si>
  <si>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</si>
  <si>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</si>
  <si>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</si>
  <si>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</si>
  <si>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</si>
  <si>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</si>
  <si>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</si>
  <si>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</si>
  <si>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</si>
  <si>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</si>
  <si>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</si>
  <si>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</si>
  <si>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</si>
  <si>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</si>
  <si>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</si>
  <si>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</si>
  <si>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</si>
  <si>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</si>
  <si>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</si>
  <si>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</si>
  <si>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</si>
  <si>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</si>
  <si>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</si>
  <si>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</si>
  <si>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</si>
  <si>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</si>
  <si>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</si>
  <si>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</si>
  <si>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</si>
  <si>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</si>
  <si>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</si>
  <si>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</si>
  <si>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</si>
  <si>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</si>
  <si>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</si>
  <si>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</si>
  <si>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</si>
  <si>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</si>
  <si>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</si>
  <si>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</si>
  <si>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</si>
  <si>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</si>
  <si>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</si>
  <si>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</si>
  <si>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</si>
  <si>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</si>
  <si>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</si>
  <si>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</si>
  <si>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</si>
  <si>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</si>
  <si>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</si>
  <si>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</si>
  <si>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</si>
  <si>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</si>
  <si>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</si>
  <si>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</si>
  <si>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</si>
  <si>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</si>
  <si>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</si>
  <si>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</si>
  <si>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</si>
  <si>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</si>
  <si>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</si>
  <si>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</si>
  <si>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</si>
  <si>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</si>
  <si>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</si>
  <si>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</si>
  <si>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</si>
  <si>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</si>
  <si>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</si>
  <si>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</si>
  <si>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</si>
  <si>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</si>
  <si>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</si>
  <si>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</si>
  <si>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</si>
  <si>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</si>
  <si>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</si>
  <si>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</si>
  <si>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</si>
  <si>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</si>
  <si>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</si>
  <si>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</si>
  <si>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</si>
  <si>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</si>
  <si>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</si>
  <si>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</si>
  <si>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</si>
  <si>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</si>
  <si>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</si>
  <si>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</si>
  <si>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</si>
  <si>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</si>
  <si>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</si>
  <si>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</si>
  <si>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</si>
  <si>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</si>
  <si>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</si>
  <si>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</si>
  <si>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</si>
  <si>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</si>
  <si>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</si>
  <si>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</si>
  <si>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</si>
  <si>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</si>
  <si>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</si>
  <si>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</si>
  <si>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</si>
  <si>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</si>
  <si>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</si>
  <si>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</si>
  <si>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</si>
  <si>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</si>
  <si>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</si>
  <si>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</si>
  <si>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</si>
  <si>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</si>
  <si>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</si>
  <si>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</si>
  <si>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</si>
  <si>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</si>
  <si>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</si>
  <si>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</si>
  <si>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</si>
  <si>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</si>
  <si>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</si>
  <si>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</si>
  <si>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</si>
  <si>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</si>
  <si>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</si>
  <si>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</si>
  <si>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</si>
  <si>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</si>
  <si>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</si>
  <si>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</si>
  <si>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</si>
  <si>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</si>
  <si>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</si>
  <si>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</si>
  <si>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</si>
  <si>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</si>
  <si>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</si>
  <si>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</si>
  <si>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</si>
  <si>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</si>
  <si>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</si>
  <si>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</si>
  <si>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</si>
  <si>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</si>
  <si>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</si>
  <si>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</si>
  <si>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</si>
  <si>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</si>
  <si>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</si>
  <si>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</si>
  <si>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</si>
  <si>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</si>
  <si>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</si>
  <si>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</si>
  <si>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</si>
  <si>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</si>
  <si>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</si>
  <si>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</si>
  <si>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</si>
  <si>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</si>
  <si>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</si>
  <si>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</si>
  <si>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</si>
  <si>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</si>
  <si>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</si>
  <si>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</si>
  <si>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</si>
  <si>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</si>
  <si>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</si>
  <si>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</si>
  <si>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</si>
  <si>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</si>
  <si>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</si>
  <si>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</si>
  <si>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</si>
  <si>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</si>
  <si>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</si>
  <si>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</si>
  <si>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</si>
  <si>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</si>
  <si>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</si>
  <si>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</si>
  <si>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</si>
  <si>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</si>
  <si>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</si>
  <si>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</si>
  <si>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</si>
  <si>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</si>
  <si>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</si>
  <si>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</si>
  <si>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</si>
  <si>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</si>
  <si>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</si>
  <si>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</si>
  <si>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</si>
  <si>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</si>
  <si>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</si>
  <si>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</si>
  <si>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</si>
  <si>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</si>
  <si>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</si>
  <si>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</si>
  <si>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</si>
  <si>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</si>
  <si>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</si>
  <si>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</si>
  <si>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</si>
  <si>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</si>
  <si>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</si>
  <si>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</si>
  <si>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</si>
  <si>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</si>
  <si>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</si>
  <si>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</si>
  <si>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</si>
  <si>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</si>
  <si>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</si>
  <si>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</si>
  <si>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</si>
  <si>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</si>
  <si>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</si>
  <si>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</si>
  <si>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</si>
  <si>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</si>
  <si>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</si>
  <si>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</si>
  <si>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</si>
  <si>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</si>
  <si>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</si>
  <si>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</si>
  <si>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</si>
  <si>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</si>
  <si>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</si>
  <si>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</si>
  <si>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</si>
  <si>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</si>
  <si>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</si>
  <si>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</si>
  <si>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</si>
  <si>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</si>
  <si>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</si>
  <si>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</si>
  <si>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</si>
  <si>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</si>
  <si>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</si>
  <si>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</si>
  <si>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</si>
  <si>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</si>
  <si>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</si>
  <si>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</si>
  <si>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</si>
  <si>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</si>
  <si>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</si>
  <si>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</si>
  <si>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</si>
  <si>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</si>
  <si>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</si>
  <si>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</si>
  <si>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</si>
  <si>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</si>
  <si>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</si>
  <si>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</si>
  <si>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</si>
  <si>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</si>
  <si>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</si>
  <si>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</si>
  <si>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</si>
  <si>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</si>
  <si>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</si>
  <si>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</si>
  <si>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</si>
  <si>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</si>
  <si>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</si>
  <si>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</si>
  <si>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</si>
  <si>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</si>
  <si>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</si>
  <si>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</si>
  <si>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</si>
  <si>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</si>
  <si>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</si>
  <si>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</si>
  <si>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</si>
  <si>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</si>
  <si>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</si>
  <si>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</si>
  <si>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</si>
  <si>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</si>
  <si>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</si>
  <si>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</si>
  <si>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</si>
  <si>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</si>
  <si>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</si>
  <si>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</si>
  <si>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</si>
  <si>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</si>
  <si>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</si>
  <si>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</si>
  <si>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</si>
  <si>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</si>
  <si>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</si>
  <si>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</si>
  <si>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</si>
  <si>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</si>
  <si>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</si>
  <si>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</si>
  <si>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</si>
  <si>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</si>
  <si>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</si>
  <si>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</si>
  <si>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</si>
  <si>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</si>
  <si>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</si>
  <si>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</si>
  <si>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</si>
  <si>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</si>
  <si>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</si>
  <si>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</si>
  <si>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</si>
  <si>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</si>
  <si>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</si>
  <si>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</si>
  <si>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</si>
  <si>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</si>
  <si>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</si>
  <si>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</si>
  <si>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</si>
  <si>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</si>
  <si>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</si>
  <si>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</si>
  <si>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</si>
  <si>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</si>
  <si>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</si>
  <si>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</si>
  <si>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</si>
  <si>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</si>
  <si>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</si>
  <si>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</si>
  <si>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</si>
  <si>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</si>
  <si>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</si>
  <si>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</si>
  <si>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</si>
  <si>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</si>
  <si>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</si>
  <si>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</si>
  <si>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</si>
  <si>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</si>
  <si>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</si>
  <si>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</si>
  <si>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</si>
  <si>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</si>
  <si>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</si>
  <si>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</si>
  <si>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</si>
  <si>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</si>
  <si>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</si>
  <si>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</si>
  <si>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</si>
  <si>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</si>
  <si>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</si>
  <si>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</si>
  <si>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</si>
  <si>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</si>
  <si>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</si>
  <si>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</si>
  <si>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</si>
  <si>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</si>
  <si>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</si>
  <si>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</si>
  <si>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</si>
  <si>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</si>
  <si>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</si>
  <si>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</si>
  <si>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</si>
  <si>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</si>
  <si>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</si>
  <si>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</si>
  <si>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</si>
  <si>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</si>
  <si>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</si>
  <si>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</si>
  <si>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</si>
  <si>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</si>
  <si>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</si>
  <si>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</si>
  <si>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</si>
  <si>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</si>
  <si>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</si>
  <si>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</si>
  <si>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</si>
  <si>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</si>
  <si>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</si>
  <si>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</si>
  <si>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</si>
  <si>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</si>
  <si>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</si>
  <si>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</si>
  <si>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</si>
  <si>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</si>
  <si>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</si>
  <si>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</si>
  <si>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</si>
  <si>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</si>
  <si>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</si>
  <si>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</si>
  <si>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</si>
  <si>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</si>
  <si>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</si>
  <si>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</si>
  <si>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</si>
  <si>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</si>
  <si>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</si>
  <si>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</si>
  <si>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</si>
  <si>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</si>
  <si>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</si>
  <si>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</si>
  <si>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</si>
  <si>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</si>
  <si>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</si>
  <si>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</si>
  <si>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</si>
  <si>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</si>
  <si>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</si>
  <si>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</si>
  <si>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</si>
  <si>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</si>
  <si>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</si>
  <si>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</si>
  <si>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</si>
  <si>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</si>
  <si>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</si>
  <si>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</si>
  <si>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</si>
  <si>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</si>
  <si>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</si>
  <si>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</si>
  <si>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</si>
  <si>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</si>
  <si>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</si>
  <si>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</si>
  <si>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</si>
  <si>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</si>
  <si>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</si>
  <si>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</si>
  <si>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</si>
  <si>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</si>
  <si>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</si>
  <si>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</si>
  <si>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</si>
  <si>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</si>
  <si>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</si>
  <si>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</si>
  <si>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</si>
  <si>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</si>
  <si>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</si>
  <si>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</si>
  <si>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</si>
  <si>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</si>
  <si>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</si>
  <si>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</si>
  <si>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</si>
  <si>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</si>
  <si>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</si>
  <si>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</si>
  <si>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</si>
  <si>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</si>
  <si>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</si>
  <si>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</si>
  <si>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</si>
  <si>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</si>
  <si>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</si>
  <si>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</si>
  <si>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</si>
  <si>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</si>
  <si>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</si>
  <si>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</si>
  <si>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</si>
  <si>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</si>
  <si>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</si>
  <si>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</si>
  <si>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</si>
  <si>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</si>
  <si>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</si>
  <si>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</si>
  <si>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</si>
  <si>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</si>
  <si>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</si>
  <si>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</si>
  <si>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</si>
  <si>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</si>
  <si>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</si>
  <si>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</si>
  <si>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</si>
  <si>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</si>
  <si>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</si>
  <si>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</si>
  <si>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</si>
  <si>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</si>
  <si>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</si>
  <si>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</si>
  <si>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</si>
  <si>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</si>
  <si>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</si>
  <si>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</si>
  <si>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</si>
  <si>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</si>
  <si>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</si>
  <si>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</si>
  <si>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</si>
  <si>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</si>
  <si>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</si>
  <si>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</si>
  <si>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</si>
  <si>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</si>
  <si>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</si>
  <si>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</si>
  <si>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</si>
  <si>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</si>
  <si>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</si>
  <si>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</si>
  <si>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</si>
  <si>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</si>
  <si>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</si>
  <si>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</si>
  <si>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</si>
  <si>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</si>
  <si>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</si>
  <si>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</si>
  <si>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</si>
  <si>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</si>
  <si>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</si>
  <si>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</si>
  <si>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</si>
  <si>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</si>
  <si>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</si>
  <si>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</si>
  <si>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</si>
  <si>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</si>
  <si>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</si>
  <si>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</si>
  <si>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</si>
  <si>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</si>
  <si>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</si>
  <si>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</si>
  <si>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</si>
  <si>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</si>
  <si>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</si>
  <si>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</si>
  <si>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</si>
  <si>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</si>
  <si>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</si>
  <si>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</si>
  <si>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</si>
  <si>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</si>
  <si>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</si>
  <si>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</si>
  <si>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</si>
  <si>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</si>
  <si>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</si>
  <si>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</si>
  <si>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</si>
  <si>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</si>
  <si>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</si>
  <si>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</si>
  <si>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</si>
  <si>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</si>
  <si>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</si>
  <si>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</si>
  <si>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</si>
  <si>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</si>
  <si>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</si>
  <si>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</si>
  <si>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</si>
  <si>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</si>
  <si>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</si>
  <si>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</si>
  <si>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</si>
  <si>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</si>
  <si>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</si>
  <si>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</si>
  <si>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</si>
  <si>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</si>
  <si>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</si>
  <si>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</si>
  <si>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</si>
  <si>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</si>
  <si>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</si>
  <si>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</si>
  <si>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</si>
  <si>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</si>
  <si>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</si>
  <si>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</si>
  <si>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</si>
  <si>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</si>
  <si>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</si>
  <si>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</si>
  <si>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</si>
  <si>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</si>
  <si>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</si>
  <si>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</si>
  <si>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</si>
  <si>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</si>
  <si>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</si>
  <si>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</si>
  <si>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</si>
  <si>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</si>
  <si>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</si>
  <si>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</si>
  <si>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</si>
  <si>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</si>
  <si>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</si>
  <si>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</si>
  <si>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</si>
  <si>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</si>
  <si>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</si>
  <si>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</si>
  <si>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</si>
  <si>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</si>
  <si>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</si>
  <si>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</si>
  <si>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</si>
  <si>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</si>
  <si>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</si>
  <si>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</si>
  <si>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</si>
  <si>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</si>
  <si>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</si>
  <si>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</si>
  <si>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</si>
  <si>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</si>
  <si>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</si>
  <si>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</si>
  <si>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</si>
  <si>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</si>
  <si>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</si>
  <si>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</si>
  <si>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</si>
  <si>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</si>
  <si>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</si>
  <si>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</si>
  <si>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</si>
  <si>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</si>
  <si>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</si>
  <si>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</si>
  <si>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</si>
  <si>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</si>
  <si>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</si>
  <si>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</si>
  <si>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</si>
  <si>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</si>
  <si>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</si>
  <si>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</si>
  <si>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</si>
  <si>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</si>
  <si>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</si>
  <si>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</si>
  <si>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</si>
  <si>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</si>
  <si>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</si>
  <si>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</si>
  <si>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</si>
  <si>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</si>
  <si>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</si>
  <si>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</si>
  <si>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</si>
  <si>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</si>
  <si>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</si>
  <si>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</si>
  <si>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</si>
  <si>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</si>
  <si>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</si>
  <si>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</si>
  <si>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</si>
  <si>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</si>
  <si>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</si>
  <si>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</si>
  <si>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</si>
  <si>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</si>
  <si>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</si>
  <si>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</si>
  <si>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</si>
  <si>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</si>
  <si>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</si>
  <si>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</si>
  <si>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</si>
  <si>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</si>
  <si>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</si>
  <si>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</si>
  <si>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</si>
  <si>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</si>
  <si>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</si>
  <si>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</si>
  <si>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</si>
  <si>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</si>
  <si>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</si>
  <si>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</si>
  <si>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</si>
  <si>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</si>
  <si>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</si>
  <si>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</si>
  <si>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</si>
  <si>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</si>
  <si>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</si>
  <si>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</si>
  <si>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</si>
  <si>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</si>
  <si>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</si>
  <si>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</si>
  <si>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</si>
  <si>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</si>
  <si>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</si>
  <si>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</si>
  <si>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</si>
  <si>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</si>
  <si>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</si>
  <si>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</si>
  <si>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</si>
  <si>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</si>
  <si>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</si>
  <si>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</si>
  <si>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</si>
  <si>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</si>
  <si>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</si>
  <si>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</si>
  <si>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</si>
  <si>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</si>
  <si>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</si>
  <si>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</si>
  <si>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</si>
  <si>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</si>
  <si>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</si>
  <si>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</si>
  <si>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</si>
  <si>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</si>
  <si>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</si>
  <si>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</si>
  <si>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</si>
  <si>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</si>
  <si>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</si>
  <si>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</si>
  <si>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</si>
  <si>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</si>
  <si>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</si>
  <si>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</si>
  <si>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</si>
  <si>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</si>
  <si>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</si>
  <si>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</si>
  <si>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</si>
  <si>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</si>
  <si>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</si>
  <si>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</si>
  <si>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</si>
  <si>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</si>
  <si>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</si>
  <si>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</si>
  <si>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</si>
  <si>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</si>
  <si>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</si>
  <si>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</si>
  <si>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</si>
  <si>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</si>
  <si>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</si>
  <si>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</si>
  <si>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</si>
  <si>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</si>
  <si>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</si>
  <si>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</si>
  <si>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</si>
  <si>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</si>
  <si>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</si>
  <si>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</si>
  <si>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</si>
  <si>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</si>
  <si>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</si>
  <si>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</si>
  <si>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</si>
  <si>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</si>
  <si>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</si>
  <si>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</si>
  <si>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</si>
  <si>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</si>
  <si>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</si>
  <si>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</si>
  <si>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</si>
  <si>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</si>
  <si>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</si>
  <si>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</si>
  <si>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</si>
  <si>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</si>
  <si>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</si>
  <si>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</si>
  <si>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</si>
  <si>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</si>
  <si>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</si>
  <si>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</si>
  <si>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</si>
  <si>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</si>
  <si>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</si>
  <si>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</si>
  <si>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</si>
  <si>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</si>
  <si>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</si>
  <si>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</si>
  <si>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</si>
  <si>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</si>
  <si>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</si>
  <si>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</si>
  <si>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</si>
  <si>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</si>
  <si>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</si>
  <si>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</si>
  <si>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</si>
  <si>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</si>
  <si>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</si>
  <si>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</si>
  <si>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</si>
  <si>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</si>
  <si>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</si>
  <si>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</si>
  <si>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</si>
  <si>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</si>
  <si>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</si>
  <si>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</si>
  <si>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</si>
  <si>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</si>
  <si>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</si>
  <si>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</si>
  <si>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</si>
  <si>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</si>
  <si>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</si>
  <si>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</si>
  <si>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</si>
  <si>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</si>
  <si>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</si>
  <si>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</si>
  <si>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</si>
  <si>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</si>
  <si>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</si>
  <si>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</si>
  <si>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</si>
  <si>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</si>
  <si>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</si>
  <si>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</si>
  <si>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</si>
  <si>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</si>
  <si>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</si>
  <si>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</si>
  <si>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</si>
  <si>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</si>
  <si>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</si>
  <si>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</si>
  <si>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</si>
  <si>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</si>
  <si>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</si>
  <si>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</si>
  <si>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</si>
  <si>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</si>
  <si>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</si>
  <si>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</si>
  <si>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</si>
  <si>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</si>
  <si>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</si>
  <si>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</si>
  <si>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</si>
  <si>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</si>
  <si>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</si>
  <si>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</si>
  <si>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</si>
  <si>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</si>
  <si>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</si>
  <si>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</si>
  <si>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</si>
  <si>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</si>
  <si>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</si>
  <si>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</si>
  <si>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</si>
  <si>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</si>
  <si>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</si>
  <si>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</si>
  <si>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</si>
  <si>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</si>
  <si>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</si>
  <si>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</si>
  <si>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</si>
  <si>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</si>
  <si>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</si>
  <si>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</si>
  <si>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</si>
  <si>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</si>
  <si>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</si>
  <si>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</si>
  <si>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</si>
  <si>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</si>
  <si>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</si>
  <si>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</si>
  <si>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</si>
  <si>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</si>
  <si>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</si>
  <si>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</si>
  <si>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</si>
  <si>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</si>
  <si>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</si>
  <si>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</si>
  <si>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</si>
  <si>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</si>
  <si>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</si>
  <si>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</si>
  <si>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</si>
  <si>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</si>
  <si>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</si>
  <si>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</si>
  <si>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</si>
  <si>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</si>
  <si>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</si>
  <si>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</si>
  <si>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</si>
  <si>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</si>
  <si>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</si>
  <si>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</si>
  <si>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</si>
  <si>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</si>
  <si>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</si>
  <si>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</si>
  <si>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</si>
  <si>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</si>
  <si>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</si>
  <si>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</si>
  <si>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</si>
  <si>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</si>
  <si>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</si>
  <si>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</si>
  <si>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</si>
  <si>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</si>
  <si>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</si>
  <si>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</si>
  <si>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</si>
  <si>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</si>
  <si>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</si>
  <si>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</si>
  <si>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</si>
  <si>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</si>
  <si>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</si>
  <si>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</si>
  <si>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</si>
  <si>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</si>
  <si>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</si>
  <si>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</si>
  <si>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</si>
  <si>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</si>
  <si>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</si>
  <si>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</si>
  <si>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</si>
  <si>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</si>
  <si>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</si>
  <si>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</si>
  <si>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</si>
  <si>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</si>
  <si>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</si>
  <si>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</si>
  <si>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</si>
  <si>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</si>
  <si>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</si>
  <si>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</si>
  <si>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</si>
  <si>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</si>
  <si>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</si>
  <si>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</si>
  <si>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</si>
  <si>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</si>
  <si>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</si>
  <si>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</si>
  <si>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</si>
  <si>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</si>
  <si>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</si>
  <si>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</si>
  <si>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</si>
  <si>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</si>
  <si>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</si>
  <si>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</si>
  <si>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</si>
  <si>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</si>
  <si>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</si>
  <si>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</si>
  <si>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</si>
  <si>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</si>
  <si>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</si>
  <si>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</si>
  <si>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</si>
  <si>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</si>
  <si>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</si>
  <si>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</si>
  <si>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</si>
  <si>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</si>
  <si>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</si>
  <si>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</si>
  <si>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</si>
  <si>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</si>
  <si>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</si>
  <si>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</si>
  <si>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</si>
  <si>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</si>
  <si>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</si>
  <si>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</si>
  <si>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</si>
  <si>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</si>
  <si>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</si>
  <si>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</si>
  <si>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</si>
  <si>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</si>
  <si>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</si>
  <si>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</si>
  <si>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</si>
  <si>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</si>
  <si>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</si>
  <si>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</si>
  <si>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</si>
  <si>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</si>
  <si>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</si>
  <si>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</si>
  <si>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</si>
  <si>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</si>
  <si>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</si>
  <si>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</si>
  <si>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</si>
  <si>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</si>
  <si>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</si>
  <si>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</si>
  <si>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</si>
  <si>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</si>
  <si>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</si>
  <si>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</si>
  <si>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</si>
  <si>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</si>
  <si>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</si>
  <si>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</si>
  <si>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</si>
  <si>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</si>
  <si>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</si>
  <si>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</si>
  <si>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</si>
  <si>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</si>
  <si>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</si>
  <si>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</si>
  <si>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</si>
  <si>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</si>
  <si>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</si>
  <si>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</si>
  <si>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</si>
  <si>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</si>
  <si>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</si>
  <si>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</si>
  <si>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</si>
  <si>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</si>
  <si>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</si>
  <si>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</si>
  <si>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</si>
  <si>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</si>
  <si>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</si>
  <si>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</si>
  <si>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</si>
  <si>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</si>
  <si>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</si>
  <si>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</si>
  <si>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</si>
  <si>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</si>
  <si>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</si>
  <si>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</si>
  <si>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</si>
  <si>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</si>
  <si>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</si>
  <si>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</si>
  <si>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</si>
  <si>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</si>
  <si>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</si>
  <si>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</si>
  <si>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</si>
  <si>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</si>
  <si>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</si>
  <si>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</si>
  <si>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</si>
  <si>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</si>
  <si>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</si>
  <si>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</si>
  <si>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</si>
  <si>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</si>
  <si>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</si>
  <si>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</si>
  <si>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</si>
  <si>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</si>
  <si>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</si>
  <si>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</si>
  <si>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</si>
  <si>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</si>
  <si>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</si>
  <si>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</si>
  <si>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</si>
  <si>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</si>
  <si>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</si>
  <si>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</si>
  <si>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</si>
  <si>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</si>
  <si>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</si>
  <si>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</si>
  <si>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</si>
  <si>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</si>
  <si>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</si>
  <si>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</si>
  <si>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</si>
  <si>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</si>
  <si>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</si>
  <si>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</si>
  <si>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</si>
  <si>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</si>
  <si>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</si>
  <si>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</si>
  <si>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</si>
  <si>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</si>
  <si>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</si>
  <si>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</si>
  <si>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</si>
  <si>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</si>
  <si>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</si>
  <si>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</si>
  <si>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</si>
  <si>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</si>
  <si>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</si>
  <si>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</si>
  <si>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</si>
  <si>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</si>
  <si>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</si>
  <si>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</si>
  <si>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</si>
  <si>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</si>
  <si>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</si>
  <si>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</si>
  <si>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</si>
  <si>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</si>
  <si>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</si>
  <si>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</si>
  <si>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</si>
  <si>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</si>
  <si>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</si>
  <si>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</si>
  <si>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</si>
  <si>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</si>
  <si>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</si>
  <si>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</si>
  <si>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</si>
  <si>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</si>
  <si>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</si>
  <si>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</si>
  <si>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</si>
  <si>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</si>
  <si>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</si>
  <si>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</si>
  <si>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</si>
  <si>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</si>
  <si>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</si>
  <si>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</si>
  <si>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</si>
  <si>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</si>
  <si>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</si>
  <si>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</si>
  <si>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</si>
  <si>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</si>
  <si>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</si>
  <si>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</si>
  <si>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</si>
  <si>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</si>
  <si>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</si>
  <si>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</si>
  <si>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</si>
  <si>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</si>
  <si>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</si>
  <si>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</si>
  <si>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</si>
  <si>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</si>
  <si>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</si>
  <si>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</si>
  <si>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</si>
  <si>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</si>
  <si>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</si>
  <si>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</si>
  <si>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</si>
  <si>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</si>
  <si>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</si>
  <si>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</si>
  <si>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</si>
  <si>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</si>
  <si>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</si>
  <si>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</si>
  <si>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</si>
  <si>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</si>
  <si>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</si>
  <si>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</si>
  <si>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</si>
  <si>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</si>
  <si>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</si>
  <si>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</si>
  <si>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</si>
  <si>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</si>
  <si>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</si>
  <si>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</si>
  <si>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</si>
  <si>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</si>
  <si>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</si>
  <si>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</si>
  <si>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</si>
  <si>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</si>
  <si>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</si>
  <si>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</si>
  <si>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</si>
  <si>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</si>
  <si>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</si>
  <si>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</si>
  <si>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</si>
  <si>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</si>
  <si>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</si>
  <si>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</si>
  <si>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</si>
  <si>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</si>
  <si>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</si>
  <si>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</si>
  <si>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</si>
  <si>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</si>
  <si>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</si>
  <si>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</si>
  <si>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</si>
  <si>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</si>
  <si>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</si>
  <si>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</si>
  <si>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</si>
  <si>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</si>
  <si>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</si>
  <si>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</si>
  <si>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</si>
  <si>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</si>
  <si>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</si>
  <si>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</si>
  <si>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</si>
  <si>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</si>
  <si>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</si>
  <si>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</si>
  <si>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</si>
  <si>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</si>
  <si>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</si>
  <si>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</si>
  <si>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</si>
  <si>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</si>
  <si>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</si>
  <si>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</si>
  <si>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</si>
  <si>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</si>
  <si>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</si>
  <si>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</si>
  <si>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</si>
  <si>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</si>
  <si>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</si>
  <si>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</si>
  <si>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</si>
  <si>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</si>
  <si>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</si>
  <si>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</si>
  <si>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</si>
  <si>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</si>
  <si>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</si>
  <si>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</si>
  <si>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</si>
  <si>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</si>
  <si>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</si>
  <si>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</si>
  <si>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</si>
  <si>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</si>
  <si>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</si>
  <si>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</si>
  <si>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</si>
  <si>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</si>
  <si>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</si>
  <si>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</si>
  <si>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</si>
  <si>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</si>
  <si>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</si>
  <si>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</si>
  <si>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</si>
  <si>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</si>
  <si>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</si>
  <si>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</si>
  <si>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</si>
  <si>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</si>
  <si>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</si>
  <si>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</si>
  <si>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</si>
  <si>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</si>
  <si>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</si>
  <si>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</si>
  <si>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</si>
  <si>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</si>
  <si>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</si>
  <si>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</si>
  <si>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</si>
  <si>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</si>
  <si>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</si>
  <si>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</si>
  <si>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</si>
  <si>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</si>
  <si>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</si>
  <si>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</si>
  <si>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</si>
  <si>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</si>
  <si>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</si>
  <si>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</si>
  <si>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</si>
  <si>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</si>
  <si>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</si>
  <si>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</si>
  <si>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</si>
  <si>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</si>
  <si>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</si>
  <si>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</si>
  <si>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</si>
  <si>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</si>
  <si>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</si>
  <si>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</si>
  <si>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</si>
  <si>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</si>
  <si>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</si>
  <si>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</si>
  <si>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</si>
  <si>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</si>
  <si>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</si>
  <si>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</si>
  <si>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</si>
  <si>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</si>
  <si>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</si>
  <si>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</si>
  <si>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</si>
  <si>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</si>
  <si>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</si>
  <si>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</si>
  <si>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</si>
  <si>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</si>
  <si>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</si>
  <si>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</si>
  <si>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</si>
  <si>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</si>
  <si>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</si>
  <si>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</si>
  <si>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</si>
  <si>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</si>
  <si>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</si>
  <si>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</si>
  <si>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</si>
  <si>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</si>
  <si>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</si>
  <si>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</si>
  <si>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</si>
  <si>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</si>
  <si>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</si>
  <si>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</si>
  <si>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</si>
  <si>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</si>
  <si>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</si>
  <si>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</si>
  <si>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</si>
  <si>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</si>
  <si>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</si>
  <si>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</si>
  <si>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</si>
  <si>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</si>
  <si>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</si>
  <si>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</si>
  <si>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</si>
  <si>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</si>
  <si>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</si>
  <si>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</si>
  <si>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</si>
  <si>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</si>
  <si>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</si>
  <si>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</si>
  <si>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</si>
  <si>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</si>
  <si>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</si>
  <si>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</si>
  <si>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</si>
  <si>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</si>
  <si>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</si>
  <si>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</si>
  <si>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</si>
  <si>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</si>
  <si>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</si>
  <si>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</si>
  <si>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</si>
  <si>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</si>
  <si>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</si>
  <si>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</si>
  <si>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</si>
  <si>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</si>
  <si>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</si>
  <si>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</si>
  <si>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</si>
  <si>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</si>
  <si>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</si>
  <si>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</si>
  <si>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</si>
  <si>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</si>
  <si>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</si>
  <si>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</si>
  <si>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</si>
  <si>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</si>
  <si>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</si>
  <si>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</si>
  <si>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</si>
  <si>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</si>
  <si>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</si>
  <si>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</si>
  <si>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</si>
  <si>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</si>
  <si>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</si>
  <si>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</si>
  <si>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</si>
  <si>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</si>
  <si>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</si>
  <si>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</si>
  <si>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</si>
  <si>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</si>
  <si>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</si>
  <si>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</si>
  <si>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</si>
  <si>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</si>
  <si>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</si>
  <si>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</si>
  <si>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</si>
  <si>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</si>
  <si>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</si>
  <si>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</si>
  <si>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</si>
  <si>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</si>
  <si>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</si>
  <si>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</si>
  <si>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</si>
  <si>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</si>
  <si>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</si>
  <si>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</si>
  <si>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</si>
  <si>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</si>
  <si>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</si>
  <si>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</si>
  <si>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</si>
  <si>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</si>
  <si>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</si>
  <si>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</si>
  <si>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</si>
  <si>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</si>
  <si>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</si>
  <si>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</si>
  <si>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</si>
  <si>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</si>
  <si>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</si>
  <si>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</si>
  <si>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</si>
  <si>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</si>
  <si>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</si>
  <si>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</si>
  <si>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</si>
  <si>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</si>
  <si>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</si>
  <si>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</si>
  <si>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</si>
  <si>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</si>
  <si>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</si>
  <si>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</si>
  <si>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</si>
  <si>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</si>
  <si>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</si>
  <si>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</si>
  <si>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</si>
  <si>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</si>
  <si>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</si>
  <si>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</si>
  <si>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</si>
  <si>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</si>
  <si>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</si>
  <si>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</si>
  <si>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</si>
  <si>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</si>
  <si>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</si>
  <si>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</si>
  <si>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</si>
  <si>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</si>
  <si>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</si>
  <si>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</si>
  <si>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</si>
  <si>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</si>
  <si>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</si>
  <si>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</si>
  <si>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</si>
  <si>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</si>
  <si>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</si>
  <si>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</si>
  <si>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</si>
  <si>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</si>
  <si>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</si>
  <si>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</si>
  <si>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</si>
  <si>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</si>
  <si>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</si>
  <si>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</si>
  <si>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</si>
  <si>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</si>
  <si>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</si>
  <si>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</si>
  <si>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</si>
  <si>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</si>
  <si>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</si>
  <si>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</si>
  <si>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</si>
  <si>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</si>
  <si>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</si>
  <si>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</si>
  <si>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</si>
  <si>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</si>
  <si>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</si>
  <si>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</si>
  <si>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</si>
  <si>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</si>
  <si>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</si>
  <si>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</si>
  <si>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</si>
  <si>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</si>
  <si>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</si>
  <si>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</si>
  <si>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</si>
  <si>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</si>
  <si>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</si>
  <si>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</si>
  <si>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</si>
  <si>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</si>
  <si>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</si>
  <si>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</si>
  <si>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</si>
  <si>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</si>
  <si>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</si>
  <si>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</si>
  <si>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</si>
  <si>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</si>
  <si>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</si>
  <si>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</si>
  <si>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</si>
  <si>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</si>
  <si>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</si>
  <si>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</si>
  <si>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</si>
  <si>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</si>
  <si>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</si>
  <si>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</si>
  <si>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</si>
  <si>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</si>
  <si>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</si>
  <si>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</si>
  <si>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</si>
  <si>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</si>
  <si>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</si>
  <si>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</si>
  <si>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</si>
  <si>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</si>
  <si>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</si>
  <si>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</si>
  <si>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</si>
  <si>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</si>
  <si>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</si>
  <si>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</si>
  <si>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</si>
  <si>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</si>
  <si>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</si>
  <si>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</si>
  <si>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</si>
  <si>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</si>
  <si>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</si>
  <si>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</si>
  <si>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</si>
  <si>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</si>
  <si>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</si>
  <si>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</si>
  <si>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</si>
  <si>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</si>
  <si>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</si>
  <si>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</si>
  <si>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</si>
  <si>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</si>
  <si>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</si>
  <si>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</si>
  <si>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</si>
  <si>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</si>
  <si>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</si>
  <si>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</si>
  <si>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</si>
  <si>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</si>
  <si>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</si>
  <si>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</si>
  <si>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</si>
  <si>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</si>
  <si>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</si>
  <si>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</si>
  <si>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</si>
  <si>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</si>
  <si>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</si>
  <si>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</si>
  <si>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</si>
  <si>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</si>
  <si>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</si>
  <si>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</si>
  <si>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</si>
  <si>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</si>
  <si>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</si>
  <si>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</si>
  <si>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</si>
  <si>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</si>
  <si>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</si>
  <si>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</si>
  <si>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</si>
  <si>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</si>
  <si>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</si>
  <si>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</si>
  <si>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</si>
  <si>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</si>
  <si>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</si>
  <si>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</si>
  <si>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</si>
  <si>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</si>
  <si>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</si>
  <si>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</si>
  <si>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</si>
  <si>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</si>
  <si>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</si>
  <si>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</si>
  <si>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</si>
  <si>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</si>
  <si>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</si>
  <si>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</si>
  <si>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</si>
  <si>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</si>
  <si>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</si>
  <si>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</si>
  <si>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</si>
  <si>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</si>
  <si>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</si>
  <si>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</si>
  <si>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</si>
  <si>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</si>
  <si>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</si>
  <si>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</si>
  <si>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</si>
  <si>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</si>
  <si>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</si>
  <si>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</si>
  <si>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</si>
  <si>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</si>
  <si>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</si>
  <si>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</si>
  <si>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</si>
  <si>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</si>
  <si>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</si>
  <si>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</si>
  <si>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</si>
  <si>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</si>
  <si>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</si>
  <si>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</si>
  <si>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</si>
  <si>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</si>
  <si>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</si>
  <si>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</si>
  <si>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</si>
  <si>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</si>
  <si>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</si>
  <si>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</si>
  <si>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</si>
  <si>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</si>
  <si>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</si>
  <si>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</si>
  <si>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</si>
  <si>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</si>
  <si>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</si>
  <si>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</si>
  <si>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</si>
  <si>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</si>
  <si>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</si>
  <si>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</si>
  <si>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</si>
  <si>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</si>
  <si>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</si>
  <si>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</si>
  <si>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</si>
  <si>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</si>
  <si>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</si>
  <si>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</si>
  <si>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</si>
  <si>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</si>
  <si>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</si>
  <si>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</si>
  <si>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</si>
  <si>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</si>
  <si>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</si>
  <si>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</si>
  <si>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</si>
  <si>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</si>
  <si>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</si>
  <si>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</si>
  <si>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</si>
  <si>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</si>
  <si>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</si>
  <si>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</si>
  <si>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</si>
  <si>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</si>
  <si>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</si>
  <si>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</si>
  <si>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</si>
  <si>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</si>
  <si>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</si>
  <si>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</si>
  <si>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</si>
  <si>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</si>
  <si>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</si>
  <si>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</si>
  <si>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</si>
  <si>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</si>
  <si>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</si>
  <si>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</si>
  <si>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</si>
  <si>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</si>
  <si>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</si>
  <si>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</si>
  <si>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</si>
  <si>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</si>
  <si>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</si>
  <si>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</si>
  <si>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</si>
  <si>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</si>
  <si>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</si>
  <si>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</si>
  <si>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</si>
  <si>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</si>
  <si>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</si>
  <si>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</si>
  <si>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</si>
  <si>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</si>
  <si>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</si>
  <si>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</si>
  <si>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</si>
  <si>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</si>
  <si>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</si>
  <si>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</si>
  <si>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</si>
  <si>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</si>
  <si>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</si>
  <si>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</si>
  <si>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</si>
  <si>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</si>
  <si>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</si>
  <si>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</si>
  <si>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</si>
  <si>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</si>
  <si>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</si>
  <si>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</si>
  <si>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</si>
  <si>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</si>
  <si>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</si>
  <si>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</si>
  <si>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</si>
  <si>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</si>
  <si>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</si>
  <si>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</si>
  <si>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</si>
  <si>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</si>
  <si>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</si>
  <si>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</si>
  <si>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</si>
  <si>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</si>
  <si>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</si>
  <si>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</si>
  <si>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</si>
  <si>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</si>
  <si>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</si>
  <si>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</si>
  <si>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</si>
  <si>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</si>
  <si>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</si>
  <si>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</si>
  <si>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</si>
  <si>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</si>
  <si>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</si>
  <si>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</si>
  <si>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</si>
  <si>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</si>
  <si>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</si>
  <si>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</si>
  <si>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</si>
  <si>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</si>
  <si>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</si>
  <si>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</si>
  <si>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</si>
  <si>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</si>
  <si>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</si>
  <si>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</si>
  <si>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</si>
  <si>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</si>
  <si>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</si>
  <si>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</si>
  <si>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</si>
  <si>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</si>
  <si>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</si>
  <si>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</si>
  <si>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</si>
  <si>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</si>
  <si>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</si>
  <si>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</si>
  <si>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</si>
  <si>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</si>
  <si>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</si>
  <si>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</si>
  <si>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</si>
  <si>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</si>
  <si>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</si>
  <si>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</si>
  <si>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</si>
  <si>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</si>
  <si>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</si>
  <si>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</si>
  <si>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</si>
  <si>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</si>
  <si>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</si>
  <si>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</si>
  <si>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</si>
  <si>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</si>
  <si>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</si>
  <si>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</si>
  <si>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</si>
  <si>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</si>
  <si>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</si>
  <si>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</si>
  <si>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</si>
  <si>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</si>
  <si>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</si>
  <si>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</si>
  <si>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</si>
  <si>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</si>
  <si>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</si>
  <si>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</si>
  <si>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</si>
  <si>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</si>
  <si>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</si>
  <si>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</si>
  <si>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</si>
  <si>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</si>
  <si>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</si>
  <si>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</si>
  <si>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</si>
  <si>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</si>
  <si>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</si>
  <si>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</si>
  <si>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</si>
  <si>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</si>
  <si>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</si>
  <si>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</si>
  <si>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</si>
  <si>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</si>
  <si>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</si>
  <si>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</si>
  <si>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</si>
  <si>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</si>
  <si>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</si>
  <si>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</si>
  <si>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</si>
  <si>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</si>
  <si>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</si>
  <si>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</si>
  <si>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</si>
  <si>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</si>
  <si>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</si>
  <si>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</si>
  <si>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</si>
  <si>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</si>
  <si>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</si>
  <si>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</si>
  <si>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</si>
  <si>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</si>
  <si>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</si>
  <si>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</si>
  <si>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</si>
  <si>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</si>
  <si>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</si>
  <si>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</si>
  <si>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</si>
  <si>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</si>
  <si>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</si>
  <si>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</si>
  <si>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</si>
  <si>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</si>
  <si>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</si>
  <si>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</si>
  <si>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</si>
  <si>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</si>
  <si>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</si>
  <si>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</si>
  <si>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</si>
  <si>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</si>
  <si>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</si>
  <si>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</si>
  <si>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</si>
  <si>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</si>
  <si>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</si>
  <si>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</si>
  <si>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</si>
  <si>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</si>
  <si>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</si>
  <si>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</si>
  <si>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</si>
  <si>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</si>
  <si>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</si>
  <si>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</si>
  <si>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</si>
  <si>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</si>
  <si>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</si>
  <si>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</si>
  <si>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</si>
  <si>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</si>
  <si>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</si>
  <si>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</si>
  <si>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</si>
  <si>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</si>
  <si>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</si>
  <si>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</si>
  <si>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</si>
  <si>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</si>
  <si>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</si>
  <si>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</si>
  <si>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</si>
  <si>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</si>
  <si>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</si>
  <si>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</si>
  <si>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</si>
  <si>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</si>
  <si>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</si>
  <si>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</si>
  <si>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</si>
  <si>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</si>
  <si>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</si>
  <si>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</si>
  <si>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</si>
  <si>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</si>
  <si>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</si>
  <si>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</si>
  <si>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</si>
  <si>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</si>
  <si>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</si>
  <si>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</si>
  <si>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</si>
  <si>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</si>
  <si>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</si>
  <si>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</si>
  <si>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</si>
  <si>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</si>
  <si>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</si>
  <si>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</si>
  <si>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</si>
  <si>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</si>
  <si>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</si>
  <si>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</si>
  <si>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</si>
  <si>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</si>
  <si>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</si>
  <si>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</si>
  <si>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</si>
  <si>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</si>
  <si>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</si>
  <si>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</si>
  <si>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</si>
  <si>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</si>
  <si>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</si>
  <si>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</si>
  <si>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</si>
  <si>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</si>
  <si>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</si>
  <si>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</si>
  <si>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</si>
  <si>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</si>
  <si>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</si>
  <si>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</si>
  <si>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</si>
  <si>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</si>
  <si>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</si>
  <si>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</si>
  <si>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</si>
  <si>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</si>
  <si>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</si>
  <si>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</si>
  <si>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</si>
  <si>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</si>
  <si>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</si>
  <si>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</si>
  <si>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</si>
  <si>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</si>
  <si>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</si>
  <si>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</si>
  <si>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</si>
  <si>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</si>
  <si>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</si>
  <si>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</si>
  <si>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</si>
  <si>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</si>
  <si>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</si>
  <si>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</si>
  <si>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</si>
  <si>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</si>
  <si>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</si>
  <si>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</si>
  <si>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</si>
  <si>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</si>
  <si>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</si>
  <si>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</si>
  <si>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</si>
  <si>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</si>
  <si>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</si>
  <si>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</si>
  <si>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</si>
  <si>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</si>
  <si>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</si>
  <si>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</si>
  <si>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</si>
  <si>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</si>
  <si>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</si>
  <si>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</si>
  <si>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</si>
  <si>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</si>
  <si>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</si>
  <si>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</si>
  <si>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</si>
  <si>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</si>
  <si>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</si>
  <si>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</si>
  <si>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</si>
  <si>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</si>
  <si>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</si>
  <si>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</si>
  <si>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</si>
  <si>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</si>
  <si>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</si>
  <si>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</si>
  <si>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</si>
  <si>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</si>
  <si>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</si>
  <si>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</si>
  <si>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</si>
  <si>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</si>
  <si>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</si>
  <si>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</si>
  <si>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</si>
  <si>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</si>
  <si>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</si>
  <si>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</si>
  <si>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</si>
  <si>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</si>
  <si>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</si>
  <si>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</si>
  <si>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</si>
  <si>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</si>
  <si>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</si>
  <si>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</si>
  <si>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</si>
  <si>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</si>
  <si>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</si>
  <si>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</si>
  <si>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</si>
  <si>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</si>
  <si>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</si>
  <si>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</si>
  <si>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</si>
  <si>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</si>
  <si>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</si>
  <si>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</si>
  <si>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</si>
  <si>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</si>
  <si>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</si>
  <si>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</si>
  <si>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</si>
  <si>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</si>
  <si>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</si>
  <si>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</si>
  <si>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</si>
  <si>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</si>
  <si>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</si>
  <si>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</si>
  <si>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</si>
  <si>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</si>
  <si>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</si>
  <si>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</si>
  <si>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</si>
  <si>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</si>
  <si>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</si>
  <si>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</si>
  <si>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</si>
  <si>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</si>
  <si>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</si>
  <si>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</si>
  <si>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</si>
  <si>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</si>
  <si>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</si>
  <si>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</si>
  <si>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</si>
  <si>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</si>
  <si>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</si>
  <si>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</si>
  <si>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</si>
  <si>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</si>
  <si>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</si>
  <si>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</si>
  <si>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</si>
  <si>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</si>
  <si>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</si>
  <si>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</si>
  <si>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</si>
  <si>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</si>
  <si>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</si>
  <si>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</si>
  <si>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</si>
  <si>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</si>
  <si>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</si>
  <si>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</si>
  <si>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</si>
  <si>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</si>
  <si>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</si>
  <si>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</si>
  <si>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</si>
  <si>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</si>
  <si>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</si>
  <si>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</si>
  <si>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</si>
  <si>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</si>
  <si>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</si>
  <si>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</si>
  <si>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</si>
  <si>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</si>
  <si>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</si>
  <si>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</si>
  <si>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</si>
  <si>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</si>
  <si>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</si>
  <si>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</si>
  <si>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</si>
  <si>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</si>
  <si>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</si>
  <si>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</si>
  <si>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</si>
  <si>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</si>
  <si>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</si>
  <si>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</si>
  <si>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</si>
  <si>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</si>
  <si>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</si>
  <si>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</si>
  <si>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</si>
  <si>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</si>
  <si>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</si>
  <si>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</si>
  <si>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</si>
  <si>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</si>
  <si>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</si>
  <si>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</si>
  <si>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</si>
  <si>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</si>
  <si>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</si>
  <si>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</si>
  <si>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</si>
  <si>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</si>
  <si>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</si>
  <si>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</si>
  <si>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</si>
  <si>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</si>
  <si>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</si>
  <si>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</si>
  <si>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</si>
  <si>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</si>
  <si>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</si>
  <si>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</si>
  <si>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</si>
  <si>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</si>
  <si>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</si>
  <si>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</si>
  <si>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</si>
  <si>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</si>
  <si>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</si>
  <si>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</si>
  <si>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</si>
  <si>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</si>
  <si>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</si>
  <si>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</si>
  <si>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</si>
  <si>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</si>
  <si>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</si>
  <si>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</si>
  <si>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</si>
  <si>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</si>
  <si>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</si>
  <si>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</si>
  <si>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</si>
  <si>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</si>
  <si>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</si>
  <si>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</si>
  <si>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</si>
  <si>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</si>
  <si>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</si>
  <si>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</si>
  <si>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</si>
  <si>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</si>
  <si>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</si>
  <si>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</si>
  <si>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</si>
  <si>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</si>
  <si>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</si>
  <si>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</si>
  <si>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</si>
  <si>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</si>
  <si>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</si>
  <si>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</si>
  <si>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</si>
  <si>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</si>
  <si>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</si>
  <si>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</si>
  <si>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</si>
  <si>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</si>
  <si>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</si>
  <si>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</si>
  <si>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</si>
  <si>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</si>
  <si>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</si>
  <si>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</si>
  <si>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</si>
  <si>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</si>
  <si>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</si>
  <si>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</si>
  <si>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</si>
  <si>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</si>
  <si>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</si>
  <si>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</si>
  <si>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</si>
  <si>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</si>
  <si>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</si>
  <si>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</si>
  <si>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</si>
  <si>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</si>
  <si>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</si>
  <si>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</si>
  <si>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</si>
  <si>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</si>
  <si>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</si>
  <si>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</si>
  <si>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</si>
  <si>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</si>
  <si>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</si>
  <si>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</si>
  <si>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</si>
  <si>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</si>
  <si>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</si>
  <si>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</si>
  <si>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</si>
  <si>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</si>
  <si>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</si>
  <si>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</si>
  <si>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</si>
  <si>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</si>
  <si>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</si>
  <si>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</si>
  <si>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</si>
  <si>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</si>
  <si>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</si>
  <si>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</si>
  <si>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</si>
  <si>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</si>
  <si>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</si>
  <si>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</si>
  <si>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</si>
  <si>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</si>
  <si>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</si>
  <si>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</si>
  <si>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</si>
  <si>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</si>
  <si>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</si>
  <si>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</si>
  <si>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</si>
  <si>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</si>
  <si>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</si>
  <si>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</si>
  <si>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</si>
  <si>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</si>
  <si>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</si>
  <si>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</si>
  <si>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</si>
  <si>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</si>
  <si>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</si>
  <si>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</si>
  <si>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</si>
  <si>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</si>
  <si>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</si>
  <si>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</si>
  <si>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</si>
  <si>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</si>
  <si>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</si>
  <si>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</si>
  <si>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</si>
  <si>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</si>
  <si>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</si>
  <si>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</si>
  <si>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</si>
  <si>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</si>
  <si>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</si>
  <si>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</si>
  <si>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</si>
  <si>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</si>
  <si>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</si>
  <si>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</si>
  <si>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</si>
  <si>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</si>
  <si>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</si>
  <si>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</si>
  <si>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</si>
  <si>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</si>
  <si>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</si>
  <si>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</si>
  <si>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</si>
  <si>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</si>
  <si>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</si>
  <si>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</si>
  <si>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</si>
  <si>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</si>
  <si>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</si>
  <si>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</si>
  <si>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</si>
  <si>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</si>
  <si>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</si>
  <si>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</si>
  <si>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</si>
  <si>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</si>
  <si>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</si>
  <si>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</si>
  <si>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</si>
  <si>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</si>
  <si>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</si>
  <si>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</si>
  <si>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</si>
  <si>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</si>
  <si>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</si>
  <si>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</si>
  <si>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</si>
  <si>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</si>
  <si>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</si>
  <si>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</si>
  <si>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</si>
  <si>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</si>
  <si>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</si>
  <si>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</si>
  <si>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</si>
  <si>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</si>
  <si>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</si>
  <si>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</si>
  <si>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</si>
  <si>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</si>
  <si>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</si>
  <si>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</si>
  <si>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</si>
  <si>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</si>
  <si>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</si>
  <si>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</si>
  <si>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</si>
  <si>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</si>
  <si>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</si>
  <si>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</si>
  <si>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</si>
  <si>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</si>
  <si>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</si>
  <si>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</si>
  <si>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</si>
  <si>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</si>
  <si>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</si>
  <si>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</si>
  <si>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</si>
  <si>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</si>
  <si>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</si>
  <si>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</si>
  <si>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</si>
  <si>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</si>
  <si>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</si>
  <si>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</si>
  <si>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</si>
  <si>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</si>
  <si>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</si>
  <si>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</si>
  <si>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</si>
  <si>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</si>
  <si>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</si>
  <si>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</si>
  <si>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</si>
  <si>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</si>
  <si>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</si>
  <si>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</si>
  <si>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</si>
  <si>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</si>
  <si>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</si>
  <si>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</si>
  <si>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</si>
  <si>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</si>
  <si>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</si>
  <si>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</si>
  <si>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</si>
  <si>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</si>
  <si>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</si>
  <si>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</si>
  <si>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</si>
  <si>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</si>
  <si>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</si>
  <si>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</si>
  <si>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</si>
  <si>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</si>
  <si>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</si>
  <si>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</si>
  <si>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</si>
  <si>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</si>
  <si>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</si>
  <si>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</si>
  <si>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</si>
  <si>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</si>
  <si>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</si>
  <si>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</si>
  <si>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</si>
  <si>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</si>
  <si>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</si>
  <si>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</si>
  <si>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</si>
  <si>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</si>
  <si>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</si>
  <si>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</si>
  <si>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</si>
  <si>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</si>
  <si>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</si>
  <si>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</si>
  <si>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</si>
  <si>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</si>
  <si>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</si>
  <si>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</si>
  <si>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</si>
  <si>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</si>
  <si>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</si>
  <si>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</si>
  <si>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</si>
  <si>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</si>
  <si>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</si>
  <si>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</si>
  <si>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</si>
  <si>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</si>
  <si>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</si>
  <si>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</si>
  <si>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</si>
  <si>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</si>
  <si>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</si>
  <si>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</si>
  <si>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</si>
  <si>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</si>
  <si>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</si>
  <si>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</si>
  <si>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</si>
  <si>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</si>
  <si>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</si>
  <si>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</si>
  <si>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</si>
  <si>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</si>
  <si>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</si>
  <si>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</si>
  <si>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</si>
  <si>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</si>
  <si>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</si>
  <si>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</si>
  <si>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</si>
  <si>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</si>
  <si>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</si>
  <si>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</si>
  <si>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</si>
  <si>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</si>
  <si>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</si>
  <si>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</si>
  <si>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</si>
  <si>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</si>
  <si>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</si>
  <si>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</si>
  <si>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</si>
  <si>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</si>
  <si>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</si>
  <si>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</si>
  <si>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</si>
  <si>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</si>
  <si>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</si>
  <si>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</si>
  <si>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</si>
  <si>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</si>
  <si>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</si>
  <si>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</si>
  <si>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</si>
  <si>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</si>
  <si>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</si>
  <si>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</si>
  <si>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</si>
  <si>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</si>
  <si>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</si>
  <si>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</si>
  <si>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</si>
  <si>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</si>
  <si>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</si>
  <si>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</si>
  <si>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</si>
  <si>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</si>
  <si>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</si>
  <si>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</si>
  <si>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</si>
  <si>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</si>
  <si>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</si>
  <si>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</si>
  <si>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</si>
  <si>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</si>
  <si>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</si>
  <si>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</si>
  <si>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</si>
  <si>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</si>
  <si>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</si>
  <si>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</si>
  <si>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</si>
  <si>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</si>
  <si>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</si>
  <si>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</si>
  <si>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</si>
  <si>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</si>
  <si>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</si>
  <si>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</si>
  <si>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</si>
  <si>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</si>
  <si>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</si>
  <si>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</si>
  <si>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</si>
  <si>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</si>
  <si>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</si>
  <si>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</si>
  <si>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</si>
  <si>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</si>
  <si>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</si>
  <si>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</si>
  <si>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</si>
  <si>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</si>
  <si>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</si>
  <si>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</si>
  <si>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</si>
  <si>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</si>
  <si>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</si>
  <si>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</si>
  <si>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</si>
  <si>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</si>
  <si>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</si>
  <si>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</si>
  <si>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</si>
  <si>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</si>
  <si>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</si>
  <si>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</si>
  <si>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</si>
  <si>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</si>
  <si>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</si>
  <si>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</si>
  <si>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</si>
  <si>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</si>
  <si>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</si>
  <si>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</si>
  <si>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</si>
  <si>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</si>
  <si>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</si>
  <si>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</si>
  <si>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</si>
  <si>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</si>
  <si>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</si>
  <si>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</si>
  <si>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</si>
  <si>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</si>
  <si>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</si>
  <si>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</si>
  <si>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</si>
  <si>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</si>
  <si>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</si>
  <si>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</si>
  <si>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</si>
  <si>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</si>
  <si>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</si>
  <si>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</si>
  <si>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</si>
  <si>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</si>
  <si>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</si>
  <si>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</si>
  <si>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</si>
  <si>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</si>
  <si>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</si>
  <si>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</si>
  <si>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</si>
  <si>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</si>
  <si>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</si>
  <si>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</si>
  <si>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</si>
  <si>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</si>
  <si>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</si>
  <si>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</si>
  <si>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</si>
  <si>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</si>
  <si>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</si>
  <si>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</si>
  <si>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</si>
  <si>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</si>
  <si>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</si>
  <si>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</si>
  <si>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</si>
  <si>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</si>
  <si>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</si>
  <si>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</si>
  <si>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</si>
  <si>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</si>
  <si>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</si>
  <si>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</si>
  <si>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</si>
  <si>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</si>
  <si>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</si>
  <si>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</si>
  <si>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</si>
  <si>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</si>
  <si>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</si>
  <si>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</si>
  <si>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</si>
  <si>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</si>
  <si>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</si>
  <si>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</si>
  <si>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</si>
  <si>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</si>
  <si>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</si>
  <si>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</si>
  <si>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</si>
  <si>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</si>
  <si>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</si>
  <si>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</si>
  <si>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</si>
  <si>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</si>
  <si>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</si>
  <si>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</si>
  <si>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</si>
  <si>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</si>
  <si>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</si>
  <si>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</si>
  <si>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</si>
  <si>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</si>
  <si>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</si>
  <si>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</si>
  <si>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</si>
  <si>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</si>
  <si>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</si>
  <si>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</si>
  <si>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</si>
  <si>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</si>
  <si>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</si>
  <si>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</si>
  <si>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</si>
  <si>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</si>
  <si>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</si>
  <si>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</si>
  <si>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</si>
  <si>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</si>
  <si>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</si>
  <si>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</si>
  <si>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</si>
  <si>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</si>
  <si>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</si>
  <si>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</si>
  <si>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</si>
  <si>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</si>
  <si>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</si>
  <si>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</si>
  <si>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</si>
  <si>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</si>
  <si>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</si>
  <si>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</si>
  <si>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</si>
  <si>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</si>
  <si>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</si>
  <si>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</si>
  <si>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</si>
  <si>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</si>
  <si>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</si>
  <si>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</si>
  <si>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</si>
  <si>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</si>
  <si>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</si>
  <si>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</si>
  <si>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</si>
  <si>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</si>
  <si>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</si>
  <si>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</si>
  <si>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</si>
  <si>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</si>
  <si>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</si>
  <si>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</si>
  <si>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</si>
  <si>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</si>
  <si>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</si>
  <si>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</si>
  <si>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</si>
  <si>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</si>
  <si>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</si>
  <si>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</si>
  <si>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</si>
  <si>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</si>
  <si>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</si>
  <si>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</si>
  <si>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</si>
  <si>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</si>
  <si>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</si>
  <si>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</si>
  <si>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</si>
  <si>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</si>
  <si>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</si>
  <si>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</si>
  <si>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</si>
  <si>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</si>
  <si>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</si>
  <si>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</si>
  <si>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</si>
  <si>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</si>
  <si>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</si>
  <si>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</si>
  <si>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</si>
  <si>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</si>
  <si>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</si>
  <si>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</si>
  <si>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</si>
  <si>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</si>
  <si>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</si>
  <si>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</si>
  <si>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</si>
  <si>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</si>
  <si>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</si>
  <si>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</si>
  <si>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</si>
  <si>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</si>
  <si>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</si>
  <si>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</si>
  <si>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</si>
  <si>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</si>
  <si>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</si>
  <si>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</si>
  <si>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</si>
  <si>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</si>
  <si>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</si>
  <si>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</si>
  <si>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</si>
  <si>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</si>
  <si>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</si>
  <si>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</si>
  <si>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</si>
  <si>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</si>
  <si>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</si>
  <si>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</si>
  <si>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</si>
  <si>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</si>
  <si>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</si>
  <si>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</si>
  <si>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</si>
  <si>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</si>
  <si>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</si>
  <si>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</si>
  <si>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</si>
  <si>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</si>
  <si>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</si>
  <si>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</si>
  <si>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</si>
  <si>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</si>
  <si>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</si>
  <si>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</si>
  <si>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</si>
  <si>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</si>
  <si>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</si>
  <si>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</si>
  <si>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</si>
  <si>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</si>
  <si>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</si>
  <si>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</si>
  <si>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</si>
  <si>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</si>
  <si>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</si>
  <si>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</si>
  <si>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</si>
  <si>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</si>
  <si>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</si>
  <si>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</si>
  <si>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</si>
  <si>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</si>
  <si>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</si>
  <si>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</si>
  <si>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</si>
  <si>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</si>
  <si>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</si>
  <si>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</si>
  <si>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</si>
  <si>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</si>
  <si>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</si>
  <si>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</si>
  <si>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</si>
  <si>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</si>
  <si>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</si>
  <si>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</si>
  <si>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</si>
  <si>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</si>
  <si>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</si>
  <si>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</si>
  <si>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</si>
  <si>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</si>
  <si>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</si>
  <si>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</si>
  <si>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</si>
  <si>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</si>
  <si>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</si>
  <si>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</si>
  <si>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</si>
  <si>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</si>
  <si>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</si>
  <si>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</si>
  <si>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</si>
  <si>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</si>
  <si>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</si>
  <si>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</si>
  <si>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</si>
  <si>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</si>
  <si>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</si>
  <si>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</si>
  <si>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</si>
  <si>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</si>
  <si>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</si>
  <si>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</si>
  <si>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</si>
  <si>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</si>
  <si>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</si>
  <si>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</si>
  <si>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</si>
  <si>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</si>
  <si>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</si>
  <si>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</si>
  <si>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</si>
  <si>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</si>
  <si>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</si>
  <si>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</si>
  <si>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</si>
  <si>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</si>
  <si>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</si>
  <si>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</si>
  <si>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</si>
  <si>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</si>
  <si>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</si>
  <si>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</si>
  <si>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</si>
  <si>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</si>
  <si>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</si>
  <si>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</si>
  <si>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</si>
  <si>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</si>
  <si>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</si>
  <si>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</si>
  <si>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</si>
  <si>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</si>
  <si>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</si>
  <si>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</si>
  <si>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</si>
  <si>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</si>
  <si>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</si>
  <si>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</si>
  <si>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</si>
  <si>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</si>
  <si>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</si>
  <si>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</si>
  <si>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</si>
  <si>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</si>
  <si>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</si>
  <si>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</si>
  <si>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</si>
  <si>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</si>
  <si>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</si>
  <si>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</si>
  <si>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</si>
  <si>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</si>
  <si>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</si>
  <si>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</si>
  <si>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</si>
  <si>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</si>
  <si>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</si>
  <si>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</si>
  <si>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</si>
  <si>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</si>
  <si>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</si>
  <si>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</si>
  <si>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</si>
  <si>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</si>
  <si>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</si>
  <si>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</si>
  <si>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</si>
  <si>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</si>
  <si>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</si>
  <si>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</si>
  <si>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</si>
  <si>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</si>
  <si>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</si>
  <si>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</si>
  <si>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</si>
  <si>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</si>
  <si>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</si>
  <si>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</si>
  <si>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</si>
  <si>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</si>
  <si>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</si>
  <si>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</si>
  <si>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</si>
  <si>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</si>
  <si>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</si>
  <si>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</si>
  <si>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</si>
  <si>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</si>
  <si>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</si>
  <si>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</si>
  <si>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</si>
  <si>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</si>
  <si>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</si>
  <si>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</si>
  <si>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</si>
  <si>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</si>
  <si>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</si>
  <si>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</si>
  <si>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</si>
  <si>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</si>
  <si>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</si>
  <si>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</si>
  <si>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</si>
  <si>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</si>
  <si>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</si>
  <si>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</si>
  <si>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</si>
  <si>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</si>
  <si>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</si>
  <si>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</si>
  <si>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</si>
  <si>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</si>
  <si>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</si>
  <si>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</si>
  <si>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</si>
  <si>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</si>
  <si>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</si>
  <si>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</si>
  <si>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</si>
  <si>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</si>
  <si>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</si>
  <si>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</si>
  <si>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</si>
  <si>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</si>
  <si>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</si>
  <si>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</si>
  <si>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</si>
  <si>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</si>
  <si>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</si>
  <si>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</si>
  <si>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</si>
  <si>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</si>
  <si>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</si>
  <si>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</si>
  <si>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</si>
  <si>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</si>
  <si>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</si>
  <si>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</si>
  <si>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</si>
  <si>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</si>
  <si>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</si>
  <si>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</si>
  <si>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</si>
  <si>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</si>
  <si>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</si>
  <si>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</si>
  <si>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</si>
  <si>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</si>
  <si>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</si>
  <si>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</si>
  <si>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</si>
  <si>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</si>
  <si>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</si>
  <si>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</si>
  <si>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</si>
  <si>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</si>
  <si>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</si>
  <si>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</si>
  <si>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</si>
  <si>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</si>
  <si>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</si>
  <si>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</si>
  <si>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</si>
  <si>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</si>
  <si>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</si>
  <si>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</si>
  <si>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</si>
  <si>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</si>
  <si>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</si>
  <si>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</si>
  <si>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</si>
  <si>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</si>
  <si>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</si>
  <si>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</si>
  <si>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</si>
  <si>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</si>
  <si>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</si>
  <si>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</si>
  <si>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</si>
  <si>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</si>
  <si>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</si>
  <si>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</si>
  <si>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</si>
  <si>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</si>
  <si>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</si>
  <si>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</si>
  <si>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</si>
  <si>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</si>
  <si>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</si>
  <si>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</si>
  <si>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</si>
  <si>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</si>
  <si>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</si>
  <si>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</si>
  <si>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</si>
  <si>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</si>
  <si>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</si>
  <si>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</si>
  <si>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</si>
  <si>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</si>
  <si>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</si>
  <si>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</si>
  <si>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</si>
  <si>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</si>
  <si>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</si>
  <si>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</si>
  <si>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</si>
  <si>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</si>
  <si>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</si>
  <si>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</si>
  <si>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</si>
  <si>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</si>
  <si>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</si>
  <si>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</si>
  <si>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</si>
  <si>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</si>
  <si>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</si>
  <si>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</si>
  <si>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</si>
  <si>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</si>
  <si>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</si>
  <si>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</si>
  <si>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</si>
  <si>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</si>
  <si>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</si>
  <si>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</si>
  <si>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</si>
  <si>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</si>
  <si>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</si>
  <si>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</si>
  <si>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</si>
  <si>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</si>
  <si>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</si>
  <si>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</si>
  <si>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</si>
  <si>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</si>
  <si>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</si>
  <si>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</si>
  <si>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</si>
  <si>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</si>
  <si>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</si>
  <si>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</si>
  <si>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</si>
  <si>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</si>
  <si>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</si>
  <si>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</si>
  <si>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</si>
  <si>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</si>
  <si>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</si>
  <si>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</si>
  <si>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</si>
  <si>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</si>
  <si>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</si>
  <si>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</si>
  <si>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</si>
  <si>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</si>
  <si>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</si>
  <si>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</si>
  <si>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</si>
  <si>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</si>
  <si>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</si>
  <si>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</si>
  <si>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</si>
  <si>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</si>
  <si>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</si>
  <si>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</si>
  <si>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</si>
  <si>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</si>
  <si>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</si>
  <si>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</si>
  <si>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</si>
  <si>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</si>
  <si>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</si>
  <si>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</si>
  <si>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</si>
  <si>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</si>
  <si>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</si>
  <si>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</si>
  <si>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</si>
  <si>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</si>
  <si>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</si>
  <si>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</si>
  <si>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</si>
  <si>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</si>
  <si>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</si>
  <si>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</si>
  <si>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</si>
  <si>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</si>
  <si>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</si>
  <si>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</si>
  <si>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</si>
  <si>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</si>
  <si>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</si>
  <si>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</si>
  <si>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</si>
  <si>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</si>
  <si>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</si>
  <si>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</si>
  <si>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</si>
  <si>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</si>
  <si>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</si>
  <si>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</si>
  <si>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</si>
  <si>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</si>
  <si>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</si>
  <si>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</si>
  <si>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</si>
  <si>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</si>
  <si>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</si>
  <si>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</si>
  <si>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</si>
  <si>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</si>
  <si>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</si>
  <si>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</si>
  <si>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</si>
  <si>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</si>
  <si>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</si>
  <si>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</si>
  <si>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</si>
  <si>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</si>
  <si>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</si>
  <si>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</si>
  <si>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</si>
  <si>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</si>
  <si>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</si>
  <si>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</si>
  <si>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</si>
  <si>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</si>
  <si>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</si>
  <si>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</si>
  <si>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</si>
  <si>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</si>
  <si>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</si>
  <si>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</si>
  <si>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</si>
  <si>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</si>
  <si>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</si>
  <si>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</si>
  <si>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</si>
  <si>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</si>
  <si>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</si>
  <si>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</si>
  <si>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</si>
  <si>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</si>
  <si>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</si>
  <si>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</si>
  <si>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</si>
  <si>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</si>
  <si>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</si>
  <si>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</si>
  <si>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</si>
  <si>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</si>
  <si>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</si>
  <si>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</si>
  <si>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</si>
  <si>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</si>
  <si>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</si>
  <si>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</si>
  <si>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</si>
  <si>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</si>
  <si>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</si>
  <si>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</si>
  <si>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</si>
  <si>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</si>
  <si>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</si>
  <si>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</si>
  <si>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</si>
  <si>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</si>
  <si>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</si>
  <si>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</si>
  <si>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</si>
  <si>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</si>
  <si>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</si>
  <si>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</si>
  <si>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</si>
  <si>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</si>
  <si>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</si>
  <si>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</si>
  <si>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</si>
  <si>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</si>
  <si>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</si>
  <si>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</si>
  <si>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</si>
  <si>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</si>
  <si>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</si>
  <si>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</si>
  <si>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</si>
  <si>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</si>
  <si>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</si>
  <si>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</si>
  <si>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</si>
  <si>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</si>
  <si>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</si>
  <si>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</si>
  <si>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</si>
  <si>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</si>
  <si>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</si>
  <si>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</si>
  <si>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</si>
  <si>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</si>
  <si>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</si>
  <si>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</si>
  <si>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</si>
  <si>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</si>
  <si>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</si>
  <si>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</si>
  <si>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</si>
  <si>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</si>
  <si>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</si>
  <si>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</si>
  <si>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</si>
  <si>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</si>
  <si>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</si>
  <si>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</si>
  <si>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</si>
  <si>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</si>
  <si>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</si>
  <si>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</si>
  <si>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</si>
  <si>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</si>
  <si>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</si>
  <si>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</si>
  <si>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</si>
  <si>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</si>
  <si>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</si>
  <si>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</si>
  <si>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</si>
  <si>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</si>
  <si>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</si>
  <si>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</si>
  <si>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</si>
  <si>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</si>
  <si>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</si>
  <si>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</si>
  <si>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</si>
  <si>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</si>
  <si>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</si>
  <si>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</si>
  <si>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</si>
  <si>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</si>
  <si>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</si>
  <si>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</si>
  <si>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</si>
  <si>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</si>
  <si>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</si>
  <si>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</si>
  <si>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</si>
  <si>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</si>
  <si>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</si>
  <si>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</si>
  <si>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</si>
  <si>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</si>
  <si>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</si>
  <si>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</si>
  <si>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</si>
  <si>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</si>
  <si>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</si>
  <si>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</si>
  <si>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</si>
  <si>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</si>
  <si>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</si>
  <si>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</si>
  <si>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</si>
  <si>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</si>
  <si>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</si>
  <si>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</si>
  <si>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</si>
  <si>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</si>
  <si>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</si>
  <si>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</si>
  <si>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</si>
  <si>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</si>
  <si>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</si>
  <si>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</si>
  <si>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</si>
  <si>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</si>
  <si>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</si>
  <si>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</si>
  <si>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</si>
  <si>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</si>
  <si>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</si>
  <si>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</si>
  <si>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</si>
  <si>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</si>
  <si>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</si>
  <si>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</si>
  <si>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</si>
  <si>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</si>
  <si>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</si>
  <si>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</si>
  <si>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</si>
  <si>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</si>
  <si>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</si>
  <si>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</si>
  <si>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</si>
  <si>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</si>
  <si>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</si>
  <si>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</si>
  <si>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</si>
  <si>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</si>
  <si>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</si>
  <si>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</si>
  <si>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</si>
  <si>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</si>
  <si>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</si>
  <si>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</si>
  <si>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</si>
  <si>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</si>
  <si>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</si>
  <si>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</si>
  <si>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</si>
  <si>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</si>
  <si>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</si>
  <si>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</si>
  <si>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</si>
  <si>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</si>
  <si>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</si>
  <si>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</si>
  <si>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</si>
  <si>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</si>
  <si>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</si>
  <si>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</si>
  <si>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</si>
  <si>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</si>
  <si>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</si>
  <si>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</si>
  <si>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</si>
  <si>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</si>
  <si>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</si>
  <si>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</si>
  <si>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</si>
  <si>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</si>
  <si>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</si>
  <si>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</si>
  <si>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</si>
  <si>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</si>
  <si>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</si>
  <si>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</si>
  <si>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</si>
  <si>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</si>
  <si>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</si>
  <si>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</si>
  <si>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</si>
  <si>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</si>
  <si>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</si>
  <si>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</si>
  <si>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</si>
  <si>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</si>
  <si>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</si>
  <si>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</si>
  <si>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</si>
  <si>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</si>
  <si>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</si>
  <si>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</si>
  <si>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</si>
  <si>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</si>
  <si>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</si>
  <si>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</si>
  <si>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</si>
  <si>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</si>
  <si>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</si>
  <si>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</si>
  <si>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</si>
  <si>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</si>
  <si>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</si>
  <si>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</si>
  <si>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</si>
  <si>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</si>
  <si>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</si>
  <si>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</si>
  <si>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</si>
  <si>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</si>
  <si>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</si>
  <si>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</si>
  <si>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</si>
  <si>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</si>
  <si>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</si>
  <si>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</si>
  <si>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</si>
  <si>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</si>
  <si>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</si>
  <si>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</si>
  <si>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</si>
  <si>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</si>
  <si>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</si>
  <si>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</si>
  <si>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</si>
  <si>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</si>
  <si>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</si>
  <si>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</si>
  <si>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</si>
  <si>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</si>
  <si>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</si>
  <si>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</si>
  <si>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</si>
  <si>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</si>
  <si>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</si>
  <si>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</si>
  <si>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</si>
  <si>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</si>
  <si>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</si>
  <si>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</si>
  <si>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</si>
  <si>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</si>
  <si>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</si>
  <si>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</si>
  <si>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</si>
  <si>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</si>
  <si>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</si>
  <si>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</si>
  <si>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</si>
  <si>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</si>
  <si>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</si>
  <si>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</si>
  <si>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</si>
  <si>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</si>
  <si>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</si>
  <si>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</si>
  <si>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</si>
  <si>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</si>
  <si>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</si>
  <si>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</si>
  <si>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</si>
  <si>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</si>
  <si>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</si>
  <si>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</si>
  <si>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</si>
  <si>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</si>
  <si>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</si>
  <si>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</si>
  <si>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</si>
  <si>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</si>
  <si>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</si>
  <si>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</si>
  <si>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</si>
  <si>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</si>
  <si>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</si>
  <si>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</si>
  <si>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</si>
  <si>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</si>
  <si>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</si>
  <si>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</si>
  <si>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</si>
  <si>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</si>
  <si>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</si>
  <si>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</si>
  <si>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</si>
  <si>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</si>
  <si>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</si>
  <si>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</si>
  <si>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</si>
  <si>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</si>
  <si>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</si>
  <si>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</si>
  <si>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</si>
  <si>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</si>
  <si>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</si>
  <si>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</si>
  <si>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</si>
  <si>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</si>
  <si>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</si>
  <si>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</si>
  <si>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</si>
  <si>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</si>
  <si>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</si>
  <si>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</si>
  <si>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</si>
  <si>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</si>
  <si>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</si>
  <si>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</si>
  <si>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</si>
  <si>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</si>
  <si>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</si>
  <si>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</si>
  <si>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</si>
  <si>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</si>
  <si>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</si>
  <si>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</si>
  <si>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</si>
  <si>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</si>
  <si>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</si>
  <si>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</si>
  <si>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</si>
  <si>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</si>
  <si>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</si>
  <si>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</si>
  <si>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</si>
  <si>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</si>
  <si>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</si>
  <si>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</si>
  <si>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</si>
  <si>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</si>
  <si>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</si>
  <si>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</si>
  <si>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</si>
  <si>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</si>
  <si>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</si>
  <si>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</si>
  <si>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</si>
  <si>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</si>
  <si>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</si>
  <si>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</si>
  <si>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</si>
  <si>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</si>
  <si>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</si>
  <si>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</si>
  <si>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</si>
  <si>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</si>
  <si>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</si>
  <si>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</si>
  <si>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</si>
  <si>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</si>
  <si>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</si>
  <si>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</si>
  <si>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</si>
  <si>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</si>
  <si>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</si>
  <si>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</si>
  <si>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</si>
  <si>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</si>
  <si>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</si>
  <si>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</si>
  <si>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</si>
  <si>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</si>
  <si>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</si>
  <si>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</si>
  <si>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</si>
  <si>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</si>
  <si>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</si>
  <si>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</si>
  <si>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</si>
  <si>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</si>
  <si>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</si>
  <si>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</si>
  <si>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</si>
  <si>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</si>
  <si>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</si>
  <si>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</si>
  <si>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</si>
  <si>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</si>
  <si>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</si>
  <si>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</si>
  <si>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</si>
  <si>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</si>
  <si>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</si>
  <si>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</si>
  <si>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</si>
  <si>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</si>
  <si>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</si>
  <si>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</si>
  <si>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</si>
  <si>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</si>
  <si>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</si>
  <si>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</si>
  <si>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</si>
  <si>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</si>
  <si>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</si>
  <si>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</si>
  <si>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</si>
  <si>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</si>
  <si>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</si>
  <si>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</si>
  <si>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</si>
  <si>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</si>
  <si>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</si>
  <si>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</si>
  <si>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</si>
  <si>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</si>
  <si>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</si>
  <si>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</si>
  <si>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</si>
  <si>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</si>
  <si>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</si>
  <si>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</si>
  <si>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</si>
  <si>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</si>
  <si>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</si>
  <si>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</si>
  <si>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</si>
  <si>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</si>
  <si>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</si>
  <si>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</si>
  <si>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</si>
  <si>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</si>
  <si>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</si>
  <si>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</si>
  <si>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</si>
  <si>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</si>
  <si>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</si>
  <si>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</si>
  <si>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</si>
  <si>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</si>
  <si>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</si>
  <si>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</si>
  <si>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</si>
  <si>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</si>
  <si>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</si>
  <si>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</si>
  <si>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</si>
  <si>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</si>
  <si>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</si>
  <si>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</si>
  <si>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</si>
  <si>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</si>
  <si>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</si>
  <si>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</si>
  <si>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</si>
  <si>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</si>
  <si>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</si>
  <si>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</si>
  <si>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</si>
  <si>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</si>
  <si>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</si>
  <si>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</si>
  <si>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</si>
  <si>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</si>
  <si>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</si>
  <si>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</si>
  <si>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</si>
  <si>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</si>
  <si>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</si>
  <si>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</si>
  <si>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</si>
  <si>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</si>
  <si>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</si>
  <si>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</si>
  <si>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</si>
  <si>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</si>
  <si>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</si>
  <si>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</si>
  <si>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</si>
  <si>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</si>
  <si>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</si>
  <si>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</si>
  <si>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</si>
  <si>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</si>
  <si>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</si>
  <si>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</si>
  <si>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</si>
  <si>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</si>
  <si>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</si>
  <si>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</si>
  <si>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</si>
  <si>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</si>
  <si>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</si>
  <si>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</si>
  <si>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</si>
  <si>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</si>
  <si>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</si>
  <si>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</si>
  <si>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</si>
  <si>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</si>
  <si>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</si>
  <si>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</si>
  <si>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</si>
  <si>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</si>
  <si>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</si>
  <si>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</si>
  <si>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</si>
  <si>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</si>
  <si>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</si>
  <si>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</si>
  <si>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</si>
  <si>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</si>
  <si>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</si>
  <si>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</si>
  <si>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</si>
  <si>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</si>
  <si>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</si>
  <si>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</si>
  <si>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</si>
  <si>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</si>
  <si>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</si>
  <si>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</si>
  <si>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</si>
  <si>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</si>
  <si>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</si>
  <si>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</si>
  <si>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</si>
  <si>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</si>
  <si>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</si>
  <si>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</si>
  <si>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</si>
  <si>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</si>
  <si>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</si>
  <si>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</si>
  <si>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</si>
  <si>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</si>
  <si>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</si>
  <si>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</si>
  <si>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</si>
  <si>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</si>
  <si>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</si>
  <si>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</si>
  <si>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</si>
  <si>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</si>
  <si>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</si>
  <si>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</si>
  <si>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</si>
  <si>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</si>
  <si>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</si>
  <si>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</si>
  <si>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</si>
  <si>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</si>
  <si>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</si>
  <si>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</si>
  <si>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</si>
  <si>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</si>
  <si>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</si>
  <si>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</si>
  <si>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</si>
  <si>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</si>
  <si>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</si>
  <si>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</si>
  <si>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</si>
  <si>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</si>
  <si>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</si>
  <si>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</si>
  <si>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</si>
  <si>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</si>
  <si>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</si>
  <si>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</si>
  <si>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</si>
  <si>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</si>
  <si>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</si>
  <si>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</si>
  <si>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</si>
  <si>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</si>
  <si>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</si>
  <si>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</si>
  <si>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</si>
  <si>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</si>
  <si>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</si>
  <si>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</si>
  <si>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</si>
  <si>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</si>
  <si>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</si>
  <si>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</si>
  <si>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</si>
  <si>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</si>
  <si>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</si>
  <si>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</si>
  <si>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</si>
  <si>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</si>
  <si>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</si>
  <si>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</si>
  <si>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</si>
  <si>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</si>
  <si>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</si>
  <si>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</si>
  <si>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</si>
  <si>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</si>
  <si>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</si>
  <si>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</si>
  <si>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</si>
  <si>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</si>
  <si>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</si>
  <si>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</si>
  <si>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</si>
  <si>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</si>
  <si>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</si>
  <si>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</si>
  <si>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</si>
  <si>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</si>
  <si>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</si>
  <si>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</si>
  <si>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</si>
  <si>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</si>
  <si>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</si>
  <si>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</si>
  <si>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</si>
  <si>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</si>
  <si>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</si>
  <si>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</si>
  <si>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</si>
  <si>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</si>
  <si>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</si>
  <si>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</si>
  <si>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</si>
  <si>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</si>
  <si>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</si>
  <si>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</si>
  <si>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</si>
  <si>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</si>
  <si>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</si>
  <si>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</si>
  <si>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</si>
  <si>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</si>
  <si>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</si>
  <si>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</si>
  <si>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</si>
  <si>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</si>
  <si>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</si>
  <si>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</si>
  <si>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</si>
  <si>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</si>
  <si>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</si>
  <si>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</si>
  <si>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</si>
  <si>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</si>
  <si>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</si>
  <si>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</si>
  <si>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</si>
  <si>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</si>
  <si>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</si>
  <si>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</si>
  <si>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</si>
  <si>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</si>
  <si>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</si>
  <si>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</si>
  <si>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</si>
  <si>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</si>
  <si>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</si>
  <si>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</si>
  <si>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</si>
  <si>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</si>
  <si>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</si>
  <si>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</si>
  <si>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</si>
  <si>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</si>
  <si>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</si>
  <si>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</si>
  <si>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</si>
  <si>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</si>
  <si>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</si>
  <si>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</si>
  <si>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</si>
  <si>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</si>
  <si>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</si>
  <si>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</si>
  <si>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</si>
  <si>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</si>
  <si>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</si>
  <si>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</si>
  <si>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</si>
  <si>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</si>
  <si>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</si>
  <si>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</si>
  <si>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</si>
  <si>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</si>
  <si>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</si>
  <si>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</si>
  <si>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</si>
  <si>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</si>
  <si>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</si>
  <si>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</si>
  <si>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</si>
  <si>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</si>
  <si>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</si>
  <si>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</si>
  <si>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</si>
  <si>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</si>
  <si>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</si>
  <si>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</si>
  <si>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</si>
  <si>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</si>
  <si>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</si>
  <si>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</si>
  <si>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</si>
  <si>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</si>
  <si>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</si>
  <si>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</si>
  <si>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</si>
  <si>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</si>
  <si>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</si>
  <si>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</si>
  <si>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</si>
  <si>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</si>
  <si>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</si>
  <si>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</si>
  <si>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</si>
  <si>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</si>
  <si>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</si>
  <si>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</si>
  <si>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</si>
  <si>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</si>
  <si>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</si>
  <si>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</si>
  <si>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</si>
  <si>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</si>
  <si>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</si>
  <si>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</si>
  <si>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</si>
  <si>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</si>
  <si>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</si>
  <si>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</si>
  <si>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</si>
  <si>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</si>
  <si>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</si>
  <si>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</si>
  <si>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</si>
  <si>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</si>
  <si>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</si>
  <si>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</si>
  <si>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</si>
  <si>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</si>
  <si>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</si>
  <si>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</si>
  <si>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</si>
  <si>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</si>
  <si>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</si>
  <si>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</si>
  <si>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</si>
  <si>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</si>
  <si>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</si>
  <si>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</si>
  <si>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</si>
  <si>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</si>
  <si>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</si>
  <si>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</si>
  <si>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</si>
  <si>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</si>
  <si>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</si>
  <si>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</si>
  <si>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</si>
  <si>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</si>
  <si>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</si>
  <si>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</si>
  <si>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</si>
  <si>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</si>
  <si>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</si>
  <si>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</si>
  <si>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</si>
  <si>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</si>
  <si>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</si>
  <si>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</si>
  <si>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</si>
  <si>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</si>
  <si>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</si>
  <si>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</si>
  <si>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</si>
  <si>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</si>
  <si>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</si>
  <si>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</si>
  <si>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</si>
  <si>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</si>
  <si>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</si>
  <si>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</si>
  <si>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</si>
  <si>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</si>
  <si>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</si>
  <si>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</si>
  <si>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</si>
  <si>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</si>
  <si>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</si>
  <si>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</si>
  <si>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</si>
  <si>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</si>
  <si>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</si>
  <si>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</si>
  <si>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</si>
  <si>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</si>
  <si>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</si>
  <si>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</si>
  <si>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</si>
  <si>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</si>
  <si>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</si>
  <si>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</si>
  <si>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</si>
  <si>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</si>
  <si>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</si>
  <si>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</si>
  <si>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</si>
  <si>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</si>
  <si>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</si>
  <si>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</si>
  <si>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</si>
  <si>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</si>
  <si>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</si>
  <si>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</si>
  <si>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</si>
  <si>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</si>
  <si>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</si>
  <si>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</si>
  <si>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</si>
  <si>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</si>
  <si>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</si>
  <si>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</si>
  <si>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</si>
  <si>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</si>
  <si>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</si>
  <si>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</si>
  <si>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</si>
  <si>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</si>
  <si>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</si>
  <si>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</si>
  <si>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</si>
  <si>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</si>
  <si>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</si>
  <si>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</si>
  <si>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</si>
  <si>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</si>
  <si>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</si>
  <si>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</si>
  <si>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</si>
  <si>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</si>
  <si>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</si>
  <si>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</si>
  <si>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</si>
  <si>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</si>
  <si>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</si>
  <si>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</si>
  <si>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</si>
  <si>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</si>
  <si>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</si>
  <si>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</si>
  <si>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</si>
  <si>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</si>
  <si>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</si>
  <si>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</si>
  <si>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</si>
  <si>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</si>
  <si>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</si>
  <si>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</si>
  <si>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</si>
  <si>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</si>
  <si>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</si>
  <si>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</si>
  <si>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</si>
  <si>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</si>
  <si>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</si>
  <si>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</si>
  <si>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</si>
  <si>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</si>
  <si>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</si>
  <si>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</si>
  <si>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</si>
  <si>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</si>
  <si>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</si>
  <si>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</si>
  <si>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</si>
  <si>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</si>
  <si>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</si>
  <si>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</si>
  <si>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</si>
  <si>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</si>
  <si>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</si>
  <si>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</si>
  <si>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</si>
  <si>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</si>
  <si>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</si>
  <si>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</si>
  <si>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</si>
  <si>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</si>
  <si>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</si>
  <si>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</si>
  <si>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</si>
  <si>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</si>
  <si>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</si>
  <si>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</si>
  <si>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</si>
  <si>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</si>
  <si>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</si>
  <si>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</si>
  <si>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</si>
  <si>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</si>
  <si>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</si>
  <si>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</si>
  <si>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</si>
  <si>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</si>
  <si>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</si>
  <si>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</si>
  <si>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</si>
  <si>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</si>
  <si>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</si>
  <si>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</si>
  <si>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</si>
  <si>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</si>
  <si>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</si>
  <si>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</si>
  <si>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</si>
  <si>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</si>
  <si>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</si>
  <si>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</si>
  <si>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</si>
  <si>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</si>
  <si>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</si>
  <si>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</si>
  <si>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</si>
  <si>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</si>
  <si>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</si>
  <si>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</si>
  <si>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</si>
  <si>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</si>
  <si>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</si>
  <si>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</si>
  <si>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</si>
  <si>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</si>
  <si>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</si>
  <si>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</si>
  <si>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</si>
  <si>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</si>
  <si>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</si>
  <si>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</si>
  <si>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</si>
  <si>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</si>
  <si>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</si>
  <si>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</si>
  <si>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</si>
  <si>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</si>
  <si>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</si>
  <si>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</si>
  <si>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</si>
  <si>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</si>
  <si>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</si>
  <si>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</si>
  <si>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</si>
  <si>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</si>
  <si>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</si>
  <si>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</si>
  <si>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</si>
  <si>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</si>
  <si>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</si>
  <si>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</si>
  <si>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</si>
  <si>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</si>
  <si>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</si>
  <si>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</si>
  <si>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</si>
  <si>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</si>
  <si>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</si>
  <si>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</si>
  <si>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</si>
  <si>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</si>
  <si>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</si>
  <si>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</si>
  <si>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</si>
  <si>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</si>
  <si>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</si>
  <si>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</si>
  <si>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</si>
  <si>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</si>
  <si>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</si>
  <si>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</si>
  <si>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</si>
  <si>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</si>
  <si>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</si>
  <si>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</si>
  <si>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</si>
  <si>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</si>
  <si>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</si>
  <si>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</si>
  <si>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</si>
  <si>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</si>
  <si>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</si>
  <si>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</si>
  <si>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</si>
  <si>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</si>
  <si>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</si>
  <si>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</si>
  <si>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</si>
  <si>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</si>
  <si>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</si>
  <si>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</si>
  <si>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</si>
  <si>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</si>
  <si>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</si>
  <si>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</si>
  <si>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</si>
  <si>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</si>
  <si>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</si>
  <si>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</si>
  <si>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</si>
  <si>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</si>
  <si>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</si>
  <si>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</si>
  <si>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</si>
  <si>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</si>
  <si>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</si>
  <si>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</si>
  <si>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</si>
  <si>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</si>
  <si>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</si>
  <si>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</si>
  <si>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</si>
  <si>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</si>
  <si>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</si>
  <si>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</si>
  <si>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</si>
  <si>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</si>
  <si>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</si>
  <si>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</si>
  <si>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</si>
  <si>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</si>
  <si>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</si>
  <si>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</si>
  <si>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</si>
  <si>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</si>
  <si>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</si>
  <si>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</si>
  <si>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</si>
  <si>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</si>
  <si>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</si>
  <si>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</si>
  <si>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</si>
  <si>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</si>
  <si>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</si>
  <si>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</si>
  <si>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</si>
  <si>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</si>
  <si>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</si>
  <si>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</si>
  <si>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</si>
  <si>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</si>
  <si>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</si>
  <si>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</si>
  <si>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</si>
  <si>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</si>
  <si>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</si>
  <si>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</si>
  <si>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</si>
  <si>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</si>
  <si>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</si>
  <si>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</si>
  <si>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</si>
  <si>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</si>
  <si>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</si>
  <si>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</si>
  <si>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</si>
  <si>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</si>
  <si>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</si>
  <si>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</si>
  <si>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</si>
  <si>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</si>
  <si>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</si>
  <si>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</si>
  <si>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</si>
  <si>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</si>
  <si>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</si>
  <si>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</si>
  <si>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</si>
  <si>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</si>
  <si>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</si>
  <si>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</si>
  <si>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</si>
  <si>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</si>
  <si>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</si>
  <si>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</si>
  <si>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</si>
  <si>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</si>
  <si>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</si>
  <si>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</si>
  <si>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</si>
  <si>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</si>
  <si>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</si>
  <si>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</si>
  <si>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</si>
  <si>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</si>
  <si>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</si>
  <si>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</si>
  <si>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</si>
  <si>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</si>
  <si>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</si>
  <si>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</si>
  <si>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</si>
  <si>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</si>
  <si>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</si>
  <si>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</si>
  <si>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</si>
  <si>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</si>
  <si>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</si>
  <si>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</si>
  <si>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</si>
  <si>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</si>
  <si>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</si>
  <si>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</si>
  <si>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</si>
  <si>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</si>
  <si>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</si>
  <si>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</si>
  <si>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</si>
  <si>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</si>
  <si>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</si>
  <si>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</si>
  <si>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</si>
  <si>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</si>
  <si>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</si>
  <si>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</si>
  <si>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</si>
  <si>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</si>
  <si>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</si>
  <si>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</si>
  <si>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</si>
  <si>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</si>
  <si>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</si>
  <si>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</si>
  <si>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</si>
  <si>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</si>
  <si>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</si>
  <si>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</si>
  <si>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</si>
  <si>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</si>
  <si>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</si>
  <si>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</si>
  <si>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</si>
  <si>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</si>
  <si>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</si>
  <si>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</si>
  <si>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</si>
  <si>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</si>
  <si>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</si>
  <si>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</si>
  <si>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</si>
  <si>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</si>
  <si>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</si>
  <si>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</si>
  <si>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</si>
  <si>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</si>
  <si>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</si>
  <si>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</si>
  <si>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</si>
  <si>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</si>
  <si>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</si>
  <si>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</si>
  <si>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</si>
  <si>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</si>
  <si>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</si>
  <si>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</si>
  <si>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</si>
  <si>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</si>
  <si>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</si>
  <si>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</si>
  <si>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</si>
  <si>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</si>
  <si>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</si>
  <si>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</si>
  <si>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</si>
  <si>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</si>
  <si>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</si>
  <si>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</si>
  <si>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</si>
  <si>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</si>
  <si>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</si>
  <si>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</si>
  <si>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</si>
  <si>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</si>
  <si>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</si>
  <si>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</si>
  <si>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</si>
  <si>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</si>
  <si>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</si>
  <si>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</si>
  <si>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</si>
  <si>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</si>
  <si>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</si>
  <si>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</si>
  <si>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</si>
  <si>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</si>
  <si>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</si>
  <si>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</si>
  <si>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</si>
  <si>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</si>
  <si>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</si>
  <si>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</si>
  <si>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</si>
  <si>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</si>
  <si>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</si>
  <si>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</si>
  <si>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</si>
  <si>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</si>
  <si>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</si>
  <si>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</si>
  <si>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</si>
  <si>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</si>
  <si>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</si>
  <si>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</si>
  <si>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</si>
  <si>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</si>
  <si>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</si>
  <si>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</si>
  <si>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</si>
  <si>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</si>
  <si>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</si>
  <si>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</si>
  <si>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</si>
  <si>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</si>
  <si>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</si>
  <si>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</si>
  <si>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</si>
  <si>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</si>
  <si>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</si>
  <si>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</si>
  <si>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</si>
  <si>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</si>
  <si>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</si>
  <si>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</si>
  <si>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</si>
  <si>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</si>
  <si>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</si>
  <si>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</si>
  <si>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</si>
  <si>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</si>
  <si>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</si>
  <si>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</si>
  <si>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</si>
  <si>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</si>
  <si>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</si>
  <si>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</si>
  <si>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</si>
  <si>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</si>
  <si>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</si>
  <si>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</si>
  <si>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</si>
  <si>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</si>
  <si>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</si>
  <si>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</si>
  <si>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</si>
  <si>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</si>
  <si>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</si>
  <si>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</si>
  <si>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</si>
  <si>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</si>
  <si>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</si>
  <si>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</si>
  <si>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</si>
  <si>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</si>
  <si>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</si>
  <si>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</si>
  <si>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</si>
  <si>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</si>
  <si>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</si>
  <si>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</si>
  <si>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</si>
  <si>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</si>
  <si>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</si>
  <si>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</si>
  <si>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</si>
  <si>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</si>
  <si>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</si>
  <si>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</si>
  <si>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</si>
  <si>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</si>
  <si>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</si>
  <si>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</si>
  <si>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</si>
  <si>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</si>
  <si>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</si>
  <si>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</si>
  <si>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</si>
  <si>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</si>
  <si>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</si>
  <si>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</si>
  <si>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</si>
  <si>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</si>
  <si>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</si>
  <si>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</si>
  <si>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</si>
  <si>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</si>
  <si>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</si>
  <si>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</si>
  <si>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</si>
  <si>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</si>
  <si>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</si>
  <si>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</si>
  <si>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</si>
  <si>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</si>
  <si>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</si>
  <si>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</si>
  <si>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</si>
  <si>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</si>
  <si>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</si>
  <si>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</si>
  <si>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</si>
  <si>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</si>
  <si>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</si>
  <si>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</si>
  <si>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</si>
  <si>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</si>
  <si>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</si>
  <si>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</si>
  <si>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</si>
  <si>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</si>
  <si>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</si>
  <si>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</si>
  <si>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</si>
  <si>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</si>
  <si>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</si>
  <si>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</si>
  <si>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</si>
  <si>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</si>
  <si>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</si>
  <si>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</si>
  <si>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</si>
  <si>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</si>
  <si>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</si>
  <si>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</si>
  <si>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</si>
  <si>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</si>
  <si>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</si>
  <si>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</si>
  <si>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</si>
  <si>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</si>
  <si>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</si>
  <si>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</si>
  <si>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</si>
  <si>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</si>
  <si>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</si>
  <si>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</si>
  <si>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</si>
  <si>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</si>
  <si>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</si>
  <si>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</si>
  <si>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</si>
  <si>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</si>
  <si>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</si>
  <si>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</si>
  <si>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</si>
  <si>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</si>
  <si>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</si>
  <si>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</si>
  <si>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</si>
  <si>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</si>
  <si>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</si>
  <si>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</si>
  <si>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</si>
  <si>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</si>
  <si>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</si>
  <si>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</si>
  <si>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</si>
  <si>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</si>
  <si>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</si>
  <si>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</si>
  <si>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</si>
  <si>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</si>
  <si>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</si>
  <si>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</si>
  <si>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</si>
  <si>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</si>
  <si>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</si>
  <si>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</si>
  <si>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</si>
  <si>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</si>
  <si>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</si>
  <si>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</si>
  <si>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</si>
  <si>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</si>
  <si>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</si>
  <si>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</si>
  <si>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</si>
  <si>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</si>
  <si>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</si>
  <si>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</si>
  <si>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</si>
  <si>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</si>
  <si>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</si>
  <si>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</si>
  <si>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</si>
  <si>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</si>
  <si>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</si>
  <si>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</si>
  <si>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</si>
  <si>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</si>
  <si>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</si>
  <si>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</si>
  <si>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</si>
  <si>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</si>
  <si>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</si>
  <si>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</si>
  <si>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</si>
  <si>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</si>
  <si>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</si>
  <si>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</si>
  <si>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</si>
  <si>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</si>
  <si>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</si>
  <si>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</si>
  <si>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</si>
  <si>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</si>
  <si>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</si>
  <si>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</si>
  <si>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</si>
  <si>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</si>
  <si>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</si>
  <si>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</si>
  <si>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</si>
  <si>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</si>
  <si>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</si>
  <si>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</si>
  <si>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</si>
  <si>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</si>
  <si>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</si>
  <si>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</si>
  <si>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</si>
  <si>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</si>
  <si>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</si>
  <si>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</si>
  <si>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</si>
  <si>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</si>
  <si>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</si>
  <si>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</si>
  <si>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</si>
  <si>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</si>
  <si>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</si>
  <si>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</si>
  <si>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</si>
  <si>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</si>
  <si>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</si>
  <si>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</si>
  <si>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</si>
  <si>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</si>
  <si>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</si>
  <si>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</si>
  <si>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</si>
  <si>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</si>
  <si>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</si>
  <si>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</si>
  <si>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</si>
  <si>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</si>
  <si>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</si>
  <si>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</si>
  <si>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</si>
  <si>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</si>
  <si>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</si>
  <si>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</si>
  <si>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</si>
  <si>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</si>
  <si>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</si>
  <si>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</si>
  <si>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</si>
  <si>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</si>
  <si>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</si>
  <si>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</si>
  <si>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</si>
  <si>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</si>
  <si>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</si>
  <si>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</si>
  <si>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</si>
  <si>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</si>
  <si>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</si>
  <si>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</si>
  <si>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</si>
  <si>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</si>
  <si>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</si>
  <si>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</si>
  <si>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</si>
  <si>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</si>
  <si>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</si>
  <si>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</si>
  <si>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</si>
  <si>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</si>
  <si>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</si>
  <si>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</si>
  <si>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</si>
  <si>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</si>
  <si>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</si>
  <si>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</si>
  <si>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</si>
  <si>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</si>
  <si>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</si>
  <si>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</si>
  <si>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</si>
  <si>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</si>
  <si>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</si>
  <si>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</si>
  <si>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</si>
  <si>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</si>
  <si>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</si>
  <si>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</si>
  <si>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</si>
  <si>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</si>
  <si>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</si>
  <si>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</si>
  <si>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</si>
  <si>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</si>
  <si>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</si>
  <si>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</si>
  <si>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</si>
  <si>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</si>
  <si>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</si>
  <si>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</si>
  <si>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</si>
  <si>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</si>
  <si>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</si>
  <si>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</si>
  <si>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</si>
  <si>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</si>
  <si>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</si>
  <si>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</si>
  <si>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</si>
  <si>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</si>
  <si>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</si>
  <si>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</si>
  <si>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</si>
  <si>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</si>
  <si>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</si>
  <si>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</si>
  <si>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</si>
  <si>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</si>
  <si>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</si>
  <si>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</si>
  <si>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</si>
  <si>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</si>
  <si>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</si>
  <si>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</si>
  <si>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</si>
  <si>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</si>
  <si>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</si>
  <si>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</si>
  <si>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</si>
  <si>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</si>
  <si>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</si>
  <si>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</si>
  <si>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</si>
  <si>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</si>
  <si>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</si>
  <si>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</si>
  <si>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</si>
  <si>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</si>
  <si>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</si>
  <si>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</si>
  <si>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</si>
  <si>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</si>
  <si>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</si>
  <si>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</si>
  <si>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</si>
  <si>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</si>
  <si>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</si>
  <si>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</si>
  <si>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</si>
  <si>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</si>
  <si>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</si>
  <si>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</si>
  <si>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</si>
  <si>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</si>
  <si>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</si>
  <si>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</si>
  <si>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</si>
  <si>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</si>
  <si>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</si>
  <si>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</si>
  <si>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</si>
  <si>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</si>
  <si>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</si>
  <si>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</si>
  <si>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</si>
  <si>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</si>
  <si>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</si>
  <si>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</si>
  <si>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</si>
  <si>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</si>
  <si>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</si>
  <si>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</si>
  <si>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</si>
  <si>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</si>
  <si>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</si>
  <si>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</si>
  <si>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</si>
  <si>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</si>
  <si>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</si>
  <si>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</si>
  <si>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</si>
  <si>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</si>
  <si>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</si>
  <si>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</si>
  <si>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</si>
  <si>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</si>
  <si>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</si>
  <si>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</si>
  <si>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</si>
  <si>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</si>
  <si>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</si>
  <si>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</si>
  <si>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</si>
  <si>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</si>
  <si>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</si>
  <si>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</si>
  <si>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</si>
  <si>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</si>
  <si>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</si>
  <si>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</si>
  <si>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</si>
  <si>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</si>
  <si>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</si>
  <si>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</si>
  <si>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</si>
  <si>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</si>
  <si>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</si>
  <si>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</si>
  <si>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</si>
  <si>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</si>
  <si>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</si>
  <si>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</si>
  <si>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</si>
  <si>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</si>
  <si>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</si>
  <si>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</si>
  <si>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</si>
  <si>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</si>
  <si>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</si>
  <si>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</si>
  <si>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</si>
  <si>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</si>
  <si>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</si>
  <si>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</si>
  <si>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</si>
  <si>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</si>
  <si>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</si>
  <si>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</si>
  <si>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</si>
  <si>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</si>
  <si>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</si>
  <si>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</si>
  <si>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</si>
  <si>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</si>
  <si>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</si>
  <si>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</si>
  <si>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</si>
  <si>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</si>
  <si>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</si>
  <si>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</si>
  <si>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</si>
  <si>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</si>
  <si>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</si>
  <si>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</si>
  <si>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</si>
  <si>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</si>
  <si>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</si>
  <si>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</si>
  <si>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</si>
  <si>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</si>
  <si>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</si>
  <si>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</si>
  <si>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</si>
  <si>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</si>
  <si>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</si>
  <si>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</si>
  <si>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</si>
  <si>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</si>
  <si>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</si>
  <si>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</si>
  <si>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</si>
  <si>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</si>
  <si>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</si>
  <si>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</si>
  <si>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</si>
  <si>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</si>
  <si>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</si>
  <si>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</si>
  <si>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</si>
  <si>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</si>
  <si>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</si>
  <si>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</si>
  <si>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</si>
  <si>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</si>
  <si>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</si>
  <si>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</si>
  <si>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</si>
  <si>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</si>
  <si>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</si>
  <si>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</si>
  <si>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</si>
  <si>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</si>
  <si>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</si>
  <si>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</si>
  <si>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</si>
  <si>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</si>
  <si>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</si>
  <si>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</si>
  <si>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</si>
  <si>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</si>
  <si>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</si>
  <si>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</si>
  <si>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</si>
  <si>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</si>
  <si>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</si>
  <si>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</si>
  <si>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</si>
  <si>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</si>
  <si>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</si>
  <si>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</si>
  <si>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</si>
  <si>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</si>
  <si>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</si>
  <si>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</si>
  <si>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</si>
  <si>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</si>
  <si>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</si>
  <si>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</si>
  <si>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</si>
  <si>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</si>
  <si>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</si>
  <si>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</si>
  <si>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</si>
  <si>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</si>
  <si>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</si>
  <si>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</si>
  <si>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</si>
  <si>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</si>
  <si>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</si>
  <si>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</si>
  <si>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</si>
  <si>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</si>
  <si>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</si>
  <si>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</si>
  <si>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</si>
  <si>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</si>
  <si>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</si>
  <si>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</si>
  <si>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</si>
  <si>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</si>
  <si>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</si>
  <si>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</si>
  <si>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</si>
  <si>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</si>
  <si>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</si>
  <si>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</si>
  <si>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</si>
  <si>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</si>
  <si>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</si>
  <si>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</si>
  <si>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</si>
  <si>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</si>
  <si>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</si>
  <si>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</si>
  <si>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</si>
  <si>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</si>
  <si>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</si>
  <si>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</si>
  <si>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</si>
  <si>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</si>
  <si>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</si>
  <si>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</si>
  <si>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</si>
  <si>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</si>
  <si>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</si>
  <si>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</si>
  <si>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</si>
  <si>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</si>
  <si>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</si>
  <si>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</si>
  <si>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</si>
  <si>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</si>
  <si>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</si>
  <si>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</si>
  <si>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</si>
  <si>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</si>
  <si>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</si>
  <si>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</si>
  <si>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</si>
  <si>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</si>
  <si>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</si>
  <si>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</si>
  <si>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</si>
  <si>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</si>
  <si>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</si>
  <si>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</si>
  <si>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</si>
  <si>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</si>
  <si>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</si>
  <si>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</si>
  <si>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</si>
  <si>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</si>
  <si>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</si>
  <si>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</si>
  <si>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</si>
  <si>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</si>
  <si>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</si>
  <si>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</si>
  <si>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</si>
  <si>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</si>
  <si>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</si>
  <si>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</si>
  <si>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</si>
  <si>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</si>
  <si>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</si>
  <si>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</si>
  <si>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</si>
  <si>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</si>
  <si>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</si>
  <si>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</si>
  <si>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</si>
  <si>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</si>
  <si>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</si>
  <si>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</si>
  <si>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</si>
  <si>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</si>
  <si>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</si>
  <si>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</si>
  <si>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</si>
  <si>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</si>
  <si>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</si>
  <si>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</si>
  <si>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</si>
  <si>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</si>
  <si>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</si>
  <si>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</si>
  <si>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</si>
  <si>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</si>
  <si>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</si>
  <si>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</si>
  <si>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</si>
  <si>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</si>
  <si>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</si>
  <si>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</si>
  <si>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</si>
  <si>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</si>
  <si>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</si>
  <si>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</si>
  <si>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</si>
  <si>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</si>
  <si>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</si>
  <si>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</si>
  <si>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</si>
  <si>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</si>
  <si>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</si>
  <si>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</si>
  <si>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</si>
  <si>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</si>
  <si>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</si>
  <si>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</si>
  <si>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</si>
  <si>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</si>
  <si>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</si>
  <si>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</si>
  <si>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</si>
  <si>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</si>
  <si>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</si>
  <si>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</si>
  <si>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</si>
  <si>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</si>
  <si>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</si>
  <si>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</si>
  <si>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</si>
  <si>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</si>
  <si>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</si>
  <si>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</si>
  <si>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</si>
  <si>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</si>
  <si>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</si>
  <si>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</si>
  <si>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</si>
  <si>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</si>
  <si>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</si>
  <si>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</si>
  <si>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</si>
  <si>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</si>
  <si>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</si>
  <si>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</si>
  <si>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</si>
  <si>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</si>
  <si>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</si>
  <si>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</si>
  <si>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</si>
  <si>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</si>
  <si>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</si>
  <si>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</si>
  <si>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</si>
  <si>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</si>
  <si>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</si>
  <si>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</si>
  <si>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</si>
  <si>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</si>
  <si>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</si>
  <si>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</si>
  <si>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</si>
  <si>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</si>
  <si>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</si>
  <si>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</si>
  <si>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</si>
  <si>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</si>
  <si>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</si>
  <si>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</si>
  <si>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</si>
  <si>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</si>
  <si>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</si>
  <si>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</si>
  <si>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</si>
  <si>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</si>
  <si>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</si>
  <si>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</si>
  <si>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</si>
  <si>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</si>
  <si>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</si>
  <si>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</si>
  <si>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</si>
  <si>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</si>
  <si>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</si>
  <si>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</si>
  <si>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</si>
  <si>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</si>
  <si>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</si>
  <si>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</si>
  <si>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</si>
  <si>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</si>
  <si>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</si>
  <si>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</si>
  <si>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</si>
  <si>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</si>
  <si>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</si>
  <si>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</si>
  <si>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</si>
  <si>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</si>
  <si>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</si>
  <si>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</si>
  <si>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</si>
  <si>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</si>
  <si>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</si>
  <si>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</si>
  <si>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</si>
  <si>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</si>
  <si>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</si>
  <si>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</si>
  <si>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</si>
  <si>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</si>
  <si>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</si>
  <si>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</si>
  <si>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</si>
  <si>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</si>
  <si>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</si>
  <si>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</si>
  <si>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</si>
  <si>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</si>
  <si>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</si>
  <si>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</si>
  <si>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</si>
  <si>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</si>
  <si>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</si>
  <si>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</si>
  <si>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</si>
  <si>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</si>
  <si>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</si>
  <si>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</si>
  <si>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</si>
  <si>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</si>
  <si>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</si>
  <si>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</si>
  <si>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</si>
  <si>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</si>
  <si>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</si>
  <si>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</si>
  <si>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</si>
  <si>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</si>
  <si>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</si>
  <si>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</si>
  <si>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</si>
  <si>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</si>
  <si>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</si>
  <si>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</si>
  <si>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</si>
  <si>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</si>
  <si>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</si>
  <si>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</si>
  <si>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</si>
  <si>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</si>
  <si>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</si>
  <si>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</si>
  <si>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</si>
  <si>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</si>
  <si>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</si>
  <si>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</si>
  <si>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</si>
  <si>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</si>
  <si>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</si>
  <si>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</si>
  <si>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</si>
  <si>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</si>
  <si>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</si>
  <si>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</si>
  <si>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</si>
  <si>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</si>
  <si>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</si>
  <si>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</si>
  <si>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</si>
  <si>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</si>
  <si>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</si>
  <si>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</si>
  <si>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</si>
  <si>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</si>
  <si>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</si>
  <si>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</si>
  <si>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</si>
  <si>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</si>
  <si>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</si>
  <si>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</si>
  <si>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</si>
  <si>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</si>
  <si>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</si>
  <si>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</si>
  <si>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</si>
  <si>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</si>
  <si>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</si>
  <si>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</si>
  <si>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</si>
  <si>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</si>
  <si>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</si>
  <si>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</si>
  <si>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</si>
  <si>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</si>
  <si>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</si>
  <si>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</si>
  <si>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</si>
  <si>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</si>
  <si>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</si>
  <si>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</si>
  <si>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</si>
  <si>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</si>
  <si>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</si>
  <si>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</si>
  <si>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</si>
  <si>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</si>
  <si>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</si>
  <si>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</si>
  <si>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</si>
  <si>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</si>
  <si>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</si>
  <si>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</si>
  <si>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</si>
  <si>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</si>
  <si>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</si>
  <si>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</si>
  <si>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</si>
  <si>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</si>
  <si>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</si>
  <si>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</si>
  <si>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</si>
  <si>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</si>
  <si>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</si>
  <si>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</si>
  <si>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</si>
  <si>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</si>
  <si>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</si>
  <si>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</si>
  <si>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</si>
  <si>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</si>
  <si>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</si>
  <si>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</si>
  <si>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</si>
  <si>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</si>
  <si>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</si>
  <si>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</si>
  <si>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</si>
  <si>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</si>
  <si>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</si>
  <si>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</si>
  <si>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</si>
  <si>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</si>
  <si>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</si>
  <si>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</si>
  <si>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</si>
  <si>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</si>
  <si>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</si>
  <si>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</si>
  <si>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</si>
  <si>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</si>
  <si>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</si>
  <si>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</si>
  <si>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</si>
  <si>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</si>
  <si>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</si>
  <si>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</si>
  <si>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</si>
  <si>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</si>
  <si>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</si>
  <si>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</si>
  <si>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</si>
  <si>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</si>
  <si>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</si>
  <si>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</si>
  <si>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</si>
  <si>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</si>
  <si>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</si>
  <si>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</si>
  <si>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</si>
  <si>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</si>
  <si>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</si>
  <si>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</si>
  <si>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</si>
  <si>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</si>
  <si>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</si>
  <si>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</si>
  <si>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</si>
  <si>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</si>
  <si>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</si>
  <si>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</si>
  <si>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</si>
  <si>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</si>
  <si>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</si>
  <si>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</si>
  <si>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</si>
  <si>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</si>
  <si>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</si>
  <si>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</si>
  <si>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</si>
  <si>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</si>
  <si>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</si>
  <si>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</si>
  <si>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</si>
  <si>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</si>
  <si>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</si>
  <si>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</si>
  <si>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</si>
  <si>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</si>
  <si>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</si>
  <si>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</si>
  <si>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</si>
  <si>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</si>
  <si>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</si>
  <si>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</si>
  <si>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</si>
  <si>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</si>
  <si>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</si>
  <si>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</si>
  <si>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</si>
  <si>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</si>
  <si>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</si>
  <si>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</si>
  <si>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</si>
  <si>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</si>
  <si>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</si>
  <si>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</si>
  <si>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</si>
  <si>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</si>
  <si>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</si>
  <si>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</si>
  <si>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</si>
  <si>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</si>
  <si>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</si>
  <si>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</si>
  <si>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</si>
  <si>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</si>
  <si>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</si>
  <si>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</si>
  <si>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</si>
  <si>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</si>
  <si>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</si>
  <si>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</si>
  <si>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</si>
  <si>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</si>
  <si>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</si>
  <si>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</si>
  <si>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</si>
  <si>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</si>
  <si>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</si>
  <si>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</si>
  <si>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</si>
  <si>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</si>
  <si>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</si>
  <si>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</si>
  <si>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</si>
  <si>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</si>
  <si>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</si>
  <si>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</si>
  <si>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</si>
  <si>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</si>
  <si>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</si>
  <si>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</si>
  <si>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</si>
  <si>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</si>
  <si>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</si>
  <si>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</si>
  <si>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</si>
  <si>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</si>
  <si>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</si>
  <si>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</si>
  <si>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</si>
  <si>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</si>
  <si>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</si>
  <si>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</si>
  <si>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</si>
  <si>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</si>
  <si>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</si>
  <si>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</si>
  <si>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</si>
  <si>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</si>
  <si>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</si>
  <si>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</si>
  <si>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</si>
  <si>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</si>
  <si>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</si>
  <si>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</si>
  <si>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</si>
  <si>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</si>
  <si>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</si>
  <si>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</si>
  <si>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</si>
  <si>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</si>
  <si>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</si>
  <si>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</si>
  <si>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</si>
  <si>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</si>
  <si>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</si>
  <si>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</si>
  <si>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</si>
  <si>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</si>
  <si>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</si>
  <si>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</si>
  <si>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</si>
  <si>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</si>
  <si>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</si>
  <si>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</si>
  <si>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</si>
  <si>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</si>
  <si>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</si>
  <si>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</si>
  <si>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</si>
  <si>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</si>
  <si>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</si>
  <si>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</si>
  <si>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</si>
  <si>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</si>
  <si>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</si>
  <si>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</si>
  <si>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</si>
  <si>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</si>
  <si>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</si>
  <si>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</si>
  <si>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</si>
  <si>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</si>
  <si>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</si>
  <si>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</si>
  <si>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</si>
  <si>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</si>
  <si>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</si>
  <si>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</si>
  <si>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</si>
  <si>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</si>
  <si>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</si>
  <si>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</si>
  <si>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</si>
  <si>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</si>
  <si>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</si>
  <si>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</si>
  <si>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</si>
  <si>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</si>
  <si>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</si>
  <si>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</si>
  <si>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</si>
  <si>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</si>
  <si>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</si>
  <si>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</si>
  <si>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</si>
  <si>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</si>
  <si>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</si>
  <si>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</si>
  <si>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</si>
  <si>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</si>
  <si>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</si>
  <si>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</si>
  <si>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</si>
  <si>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</si>
  <si>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</si>
  <si>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</si>
  <si>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</si>
  <si>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</si>
  <si>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</si>
  <si>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</si>
  <si>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</si>
  <si>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</si>
  <si>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</si>
  <si>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</si>
  <si>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</si>
  <si>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</si>
  <si>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</si>
  <si>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</si>
  <si>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</si>
  <si>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</si>
  <si>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</si>
  <si>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</si>
  <si>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</si>
  <si>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</si>
  <si>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</si>
  <si>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</si>
  <si>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</si>
  <si>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</si>
  <si>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</si>
  <si>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</si>
  <si>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</si>
  <si>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</si>
  <si>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</si>
  <si>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</si>
  <si>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</si>
  <si>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</si>
  <si>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</si>
  <si>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</si>
  <si>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</si>
  <si>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</si>
  <si>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</si>
  <si>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</si>
  <si>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</si>
  <si>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</si>
  <si>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</si>
  <si>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</si>
  <si>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</si>
  <si>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</si>
  <si>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</si>
  <si>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</si>
  <si>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</si>
  <si>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</si>
  <si>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</si>
  <si>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</si>
  <si>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</si>
  <si>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</si>
  <si>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</si>
  <si>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</si>
  <si>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</si>
  <si>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</si>
  <si>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</si>
  <si>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</si>
  <si>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</si>
  <si>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</si>
  <si>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</si>
  <si>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</si>
  <si>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</si>
  <si>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</si>
  <si>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</si>
  <si>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</si>
  <si>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</si>
  <si>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</si>
  <si>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</si>
  <si>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</si>
  <si>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</si>
  <si>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</si>
  <si>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</si>
  <si>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</si>
  <si>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</si>
  <si>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</si>
  <si>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</si>
  <si>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</si>
  <si>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</si>
  <si>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</si>
  <si>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</si>
  <si>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</si>
  <si>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</si>
  <si>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</si>
  <si>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</si>
  <si>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</si>
  <si>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</si>
  <si>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</si>
  <si>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</si>
  <si>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</si>
  <si>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</si>
  <si>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</si>
  <si>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</si>
  <si>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</si>
  <si>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</si>
  <si>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</si>
  <si>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</si>
  <si>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</si>
  <si>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</si>
  <si>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</si>
  <si>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</si>
  <si>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</si>
  <si>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</si>
  <si>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</si>
  <si>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</si>
  <si>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</si>
  <si>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</si>
  <si>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</si>
  <si>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</si>
  <si>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</si>
  <si>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</si>
  <si>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</si>
  <si>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</si>
  <si>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</si>
  <si>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</si>
  <si>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</si>
  <si>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</si>
  <si>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</si>
  <si>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</si>
  <si>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</si>
  <si>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</si>
  <si>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</si>
  <si>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</si>
  <si>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</si>
  <si>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</si>
  <si>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</si>
  <si>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</si>
  <si>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</si>
  <si>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</si>
  <si>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</si>
  <si>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</si>
  <si>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</si>
  <si>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</si>
  <si>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</si>
  <si>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</si>
  <si>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</si>
  <si>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</si>
  <si>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</si>
  <si>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</si>
  <si>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</si>
  <si>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</si>
  <si>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</si>
  <si>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</si>
  <si>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</si>
  <si>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</si>
  <si>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</si>
  <si>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</si>
  <si>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</si>
  <si>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</si>
  <si>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</si>
  <si>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</si>
  <si>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</si>
  <si>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</si>
  <si>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</si>
  <si>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</si>
  <si>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</si>
  <si>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</si>
  <si>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</si>
  <si>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</si>
  <si>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</si>
  <si>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</si>
  <si>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</si>
  <si>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</si>
  <si>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</si>
  <si>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</si>
  <si>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</si>
  <si>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</si>
  <si>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</si>
  <si>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</si>
  <si>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</si>
  <si>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</si>
  <si>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</si>
  <si>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</si>
  <si>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</si>
  <si>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</si>
  <si>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</si>
  <si>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</si>
  <si>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</si>
  <si>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</si>
  <si>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</si>
  <si>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</si>
  <si>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</si>
  <si>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</si>
  <si>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</si>
  <si>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</si>
  <si>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</si>
  <si>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</si>
  <si>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</si>
  <si>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</si>
  <si>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</si>
  <si>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</si>
  <si>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</si>
  <si>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</si>
  <si>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</si>
  <si>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</si>
  <si>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</si>
  <si>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</si>
  <si>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</si>
  <si>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</si>
  <si>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</si>
  <si>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</si>
  <si>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</si>
  <si>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</si>
  <si>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</si>
  <si>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</si>
  <si>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</si>
  <si>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</si>
  <si>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</si>
  <si>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</si>
  <si>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</si>
  <si>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</si>
  <si>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</si>
  <si>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</si>
  <si>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</si>
  <si>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</si>
  <si>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</si>
  <si>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</si>
  <si>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</si>
  <si>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</si>
  <si>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</si>
  <si>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</si>
  <si>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</si>
  <si>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</si>
  <si>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</si>
  <si>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</si>
  <si>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</si>
  <si>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</si>
  <si>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</si>
  <si>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</si>
  <si>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</si>
  <si>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</si>
  <si>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</si>
  <si>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</si>
  <si>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</si>
  <si>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</si>
  <si>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</si>
  <si>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</si>
  <si>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</si>
  <si>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</si>
  <si>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</si>
  <si>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</si>
  <si>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</si>
  <si>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</si>
  <si>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</si>
  <si>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</si>
  <si>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</si>
  <si>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</si>
  <si>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</si>
  <si>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</si>
  <si>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</si>
  <si>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</si>
  <si>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</si>
  <si>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</si>
  <si>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</si>
  <si>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</si>
  <si>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</si>
  <si>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</si>
  <si>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</si>
  <si>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</si>
  <si>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</si>
  <si>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</si>
  <si>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</si>
  <si>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</si>
  <si>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</si>
  <si>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</si>
  <si>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</si>
  <si>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</si>
  <si>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</si>
  <si>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</si>
  <si>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</si>
  <si>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</si>
  <si>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</si>
  <si>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</si>
  <si>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</si>
  <si>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</si>
  <si>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</si>
  <si>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</si>
  <si>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</si>
  <si>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</si>
  <si>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</si>
  <si>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</si>
  <si>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</si>
  <si>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</si>
  <si>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</si>
  <si>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</si>
  <si>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</si>
  <si>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</si>
  <si>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</si>
  <si>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</si>
  <si>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</si>
  <si>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</si>
  <si>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</si>
  <si>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</si>
  <si>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</si>
  <si>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</si>
  <si>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</si>
  <si>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</si>
  <si>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</si>
  <si>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</si>
  <si>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</si>
  <si>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</si>
  <si>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</si>
  <si>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</si>
  <si>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</si>
  <si>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</si>
  <si>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</si>
  <si>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</si>
  <si>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</si>
  <si>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</si>
  <si>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</si>
  <si>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</si>
  <si>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</si>
  <si>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</si>
  <si>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</si>
  <si>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</si>
  <si>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</si>
  <si>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</si>
  <si>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</si>
  <si>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</si>
  <si>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</si>
  <si>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</si>
  <si>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</si>
  <si>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</si>
  <si>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</si>
  <si>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</si>
  <si>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</si>
  <si>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</si>
  <si>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</si>
  <si>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</si>
  <si>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</si>
  <si>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</si>
  <si>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</si>
  <si>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</si>
  <si>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</si>
  <si>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</si>
  <si>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</si>
  <si>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</si>
  <si>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</si>
  <si>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</si>
  <si>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</si>
  <si>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</si>
  <si>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</si>
  <si>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</si>
  <si>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</si>
  <si>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</si>
  <si>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</si>
  <si>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</si>
  <si>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</si>
  <si>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</si>
  <si>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</si>
  <si>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</si>
  <si>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</si>
  <si>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</si>
  <si>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</si>
  <si>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</si>
  <si>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</si>
  <si>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</si>
  <si>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</si>
  <si>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</si>
  <si>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</si>
  <si>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</si>
  <si>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</si>
  <si>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</si>
  <si>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</si>
  <si>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</si>
  <si>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</si>
  <si>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</si>
  <si>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</si>
  <si>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</si>
  <si>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</si>
  <si>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</si>
  <si>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</si>
  <si>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</si>
  <si>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</si>
  <si>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</si>
  <si>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</si>
  <si>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</si>
  <si>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</si>
  <si>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</si>
  <si>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</si>
  <si>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</si>
  <si>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</si>
  <si>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</si>
  <si>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</si>
  <si>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</si>
  <si>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</si>
  <si>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</si>
  <si>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</si>
  <si>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</si>
  <si>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</si>
  <si>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</si>
  <si>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</si>
  <si>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</si>
  <si>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</si>
  <si>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</si>
  <si>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</si>
  <si>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</si>
  <si>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</si>
  <si>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</si>
  <si>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</si>
  <si>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</si>
  <si>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</si>
  <si>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</si>
  <si>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</si>
  <si>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</si>
  <si>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</si>
  <si>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</si>
  <si>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</si>
  <si>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</si>
  <si>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</si>
  <si>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</si>
  <si>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</si>
  <si>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</si>
  <si>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</si>
  <si>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</si>
  <si>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</si>
  <si>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</si>
  <si>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</si>
  <si>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</si>
  <si>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</si>
  <si>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</si>
  <si>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</si>
  <si>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</si>
  <si>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</si>
  <si>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</si>
  <si>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</si>
  <si>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</si>
  <si>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</si>
  <si>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</si>
  <si>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</si>
  <si>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</si>
  <si>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</si>
  <si>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</si>
  <si>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</si>
  <si>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</si>
  <si>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</si>
  <si>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</si>
  <si>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</si>
  <si>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</si>
  <si>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</si>
  <si>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</si>
  <si>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</si>
  <si>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</si>
  <si>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</si>
  <si>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</si>
  <si>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</si>
  <si>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</si>
  <si>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</si>
  <si>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</si>
  <si>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</si>
  <si>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</si>
  <si>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</si>
  <si>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</si>
  <si>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</si>
  <si>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</si>
  <si>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</si>
  <si>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</si>
  <si>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</si>
  <si>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</si>
  <si>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</si>
  <si>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</si>
  <si>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</si>
  <si>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</si>
  <si>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</si>
  <si>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</si>
  <si>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</si>
  <si>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</si>
  <si>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</si>
  <si>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</si>
  <si>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</si>
  <si>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</si>
  <si>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</si>
  <si>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</si>
  <si>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</si>
  <si>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</si>
  <si>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</si>
  <si>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</si>
  <si>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</si>
  <si>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</si>
  <si>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</si>
  <si>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</si>
  <si>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</si>
  <si>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</si>
  <si>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</si>
  <si>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</si>
  <si>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</si>
  <si>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</si>
  <si>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</si>
  <si>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</si>
  <si>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</si>
  <si>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</si>
  <si>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</si>
  <si>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</si>
  <si>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</si>
  <si>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</si>
  <si>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</si>
  <si>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</si>
  <si>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</si>
  <si>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</si>
  <si>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</si>
  <si>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</si>
  <si>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</si>
  <si>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</si>
  <si>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</si>
  <si>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</si>
  <si>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</si>
  <si>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</si>
  <si>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</si>
  <si>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</si>
  <si>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</si>
  <si>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</si>
  <si>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</si>
  <si>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</si>
  <si>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</si>
  <si>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</si>
  <si>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</si>
  <si>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</si>
  <si>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</si>
  <si>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</si>
  <si>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</si>
  <si>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</si>
  <si>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</si>
  <si>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</si>
  <si>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</si>
  <si>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</si>
  <si>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</si>
  <si>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</si>
  <si>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</si>
  <si>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</si>
  <si>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</si>
  <si>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</si>
  <si>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</si>
  <si>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</si>
  <si>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</si>
  <si>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</si>
  <si>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</si>
  <si>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</si>
  <si>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</si>
  <si>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</si>
  <si>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</si>
  <si>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</si>
  <si>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</si>
  <si>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</si>
  <si>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</si>
  <si>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</si>
  <si>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</si>
  <si>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</si>
  <si>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</si>
  <si>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</si>
  <si>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</si>
  <si>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</si>
  <si>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</si>
  <si>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</si>
  <si>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</si>
  <si>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</si>
  <si>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</si>
  <si>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</si>
  <si>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</si>
  <si>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</si>
  <si>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</si>
  <si>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</si>
  <si>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</si>
  <si>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</si>
  <si>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</si>
  <si>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</si>
  <si>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</si>
  <si>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</si>
  <si>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</si>
  <si>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</si>
  <si>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</si>
  <si>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</si>
  <si>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</si>
  <si>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</si>
  <si>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</si>
  <si>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</si>
  <si>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</si>
  <si>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</si>
  <si>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</si>
  <si>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</si>
  <si>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</si>
  <si>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</si>
  <si>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</si>
  <si>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</si>
  <si>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</si>
  <si>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</si>
  <si>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</si>
  <si>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</si>
  <si>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</si>
  <si>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</si>
  <si>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</si>
  <si>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</si>
  <si>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</si>
  <si>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</si>
  <si>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</si>
  <si>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</si>
  <si>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</si>
  <si>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</si>
  <si>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</si>
  <si>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</si>
  <si>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</si>
  <si>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</si>
  <si>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</si>
  <si>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</si>
  <si>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</si>
  <si>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</si>
  <si>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</si>
  <si>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</si>
  <si>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</si>
  <si>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</si>
  <si>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</si>
  <si>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</si>
  <si>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</si>
  <si>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</si>
  <si>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</si>
  <si>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</si>
  <si>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</si>
  <si>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</si>
  <si>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</si>
  <si>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</si>
  <si>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</si>
  <si>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</si>
  <si>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</si>
  <si>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</si>
  <si>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</si>
  <si>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</si>
  <si>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</si>
  <si>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</si>
  <si>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</si>
  <si>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</si>
  <si>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</si>
  <si>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</si>
  <si>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</si>
  <si>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</si>
  <si>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</si>
  <si>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</si>
  <si>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</si>
  <si>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</si>
  <si>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</si>
  <si>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</si>
  <si>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</si>
  <si>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</si>
  <si>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</si>
  <si>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</si>
  <si>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</si>
  <si>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</si>
  <si>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</si>
  <si>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</si>
  <si>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</si>
  <si>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</si>
  <si>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</si>
  <si>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</si>
  <si>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</si>
  <si>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</si>
  <si>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</si>
  <si>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</si>
  <si>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</si>
  <si>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</si>
  <si>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</si>
  <si>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</si>
  <si>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</si>
  <si>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</si>
  <si>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</si>
  <si>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</si>
  <si>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</si>
  <si>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</si>
  <si>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</si>
  <si>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</si>
  <si>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</si>
  <si>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</si>
  <si>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</si>
  <si>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</si>
  <si>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</si>
  <si>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</si>
  <si>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</si>
  <si>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</si>
  <si>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</si>
  <si>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</si>
  <si>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</si>
  <si>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</si>
  <si>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</si>
  <si>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</si>
  <si>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</si>
  <si>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</si>
  <si>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</si>
  <si>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</si>
  <si>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</si>
  <si>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</si>
  <si>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</si>
  <si>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</si>
  <si>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</si>
  <si>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</si>
  <si>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</si>
  <si>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</si>
  <si>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</si>
  <si>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</si>
  <si>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</si>
  <si>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</si>
  <si>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</si>
  <si>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</si>
  <si>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</si>
  <si>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</si>
  <si>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</si>
  <si>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</si>
  <si>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</si>
  <si>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</si>
  <si>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</si>
  <si>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</si>
  <si>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</si>
  <si>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</si>
  <si>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</si>
  <si>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</si>
  <si>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</si>
  <si>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</si>
  <si>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</si>
  <si>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</si>
  <si>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</si>
  <si>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</si>
  <si>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</si>
  <si>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</si>
  <si>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</si>
  <si>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</si>
  <si>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</si>
  <si>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</si>
  <si>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</si>
  <si>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</si>
  <si>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</si>
  <si>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</si>
  <si>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</si>
  <si>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</si>
  <si>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</si>
  <si>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</si>
  <si>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</si>
  <si>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</si>
  <si>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</si>
  <si>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</si>
  <si>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</si>
  <si>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</si>
  <si>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</si>
  <si>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</si>
  <si>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</si>
  <si>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</si>
  <si>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</si>
  <si>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</si>
  <si>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</si>
  <si>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</si>
  <si>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</si>
  <si>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</si>
  <si>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</si>
  <si>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</si>
  <si>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</si>
  <si>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</si>
  <si>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</si>
  <si>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</si>
  <si>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</si>
  <si>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</si>
  <si>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</si>
  <si>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</si>
  <si>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</si>
  <si>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</si>
  <si>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</si>
  <si>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</si>
  <si>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</si>
  <si>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</si>
  <si>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</si>
  <si>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</si>
  <si>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</si>
  <si>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</si>
  <si>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</si>
  <si>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</si>
  <si>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</si>
  <si>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</si>
  <si>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</si>
  <si>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</si>
  <si>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</si>
  <si>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</si>
  <si>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</si>
  <si>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</si>
  <si>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</si>
  <si>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</si>
  <si>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</si>
  <si>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</si>
  <si>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</si>
  <si>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</si>
  <si>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</si>
  <si>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</si>
  <si>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</si>
  <si>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</si>
  <si>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</si>
  <si>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</si>
  <si>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</si>
  <si>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</si>
  <si>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</si>
  <si>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</si>
  <si>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</si>
  <si>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</si>
  <si>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</si>
  <si>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</si>
  <si>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</si>
  <si>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</si>
  <si>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</si>
  <si>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</si>
  <si>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</si>
  <si>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</si>
  <si>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</si>
  <si>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</si>
  <si>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</si>
  <si>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</si>
  <si>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</si>
  <si>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</si>
  <si>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</si>
  <si>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</si>
  <si>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</si>
  <si>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</si>
  <si>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</si>
  <si>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</si>
  <si>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</si>
  <si>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</si>
  <si>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</si>
  <si>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</si>
  <si>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</si>
  <si>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</si>
  <si>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</si>
  <si>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</si>
  <si>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</si>
  <si>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</si>
  <si>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</si>
  <si>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</si>
  <si>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</si>
  <si>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</si>
  <si>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</si>
  <si>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</si>
  <si>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</si>
  <si>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</si>
  <si>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</si>
  <si>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</si>
  <si>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</si>
  <si>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</si>
  <si>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</si>
  <si>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</si>
  <si>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</si>
  <si>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</si>
  <si>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</si>
  <si>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</si>
  <si>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</si>
  <si>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</si>
  <si>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</si>
  <si>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</si>
  <si>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</si>
  <si>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</si>
  <si>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</si>
  <si>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</si>
  <si>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</si>
  <si>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</si>
  <si>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</si>
  <si>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</si>
  <si>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</si>
  <si>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</si>
  <si>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</si>
  <si>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</si>
  <si>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</si>
  <si>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</si>
  <si>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</si>
  <si>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</si>
  <si>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</si>
  <si>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</si>
  <si>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</si>
  <si>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</si>
  <si>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</si>
  <si>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</si>
  <si>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</si>
  <si>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</si>
  <si>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</si>
  <si>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</si>
  <si>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</si>
  <si>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</si>
  <si>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</si>
  <si>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</si>
  <si>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</si>
  <si>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</si>
  <si>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</si>
  <si>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</si>
  <si>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</si>
  <si>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</si>
  <si>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</si>
  <si>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</si>
  <si>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</si>
  <si>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</si>
  <si>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</si>
  <si>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</si>
  <si>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</si>
  <si>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</si>
  <si>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</si>
  <si>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</si>
  <si>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</si>
  <si>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</si>
  <si>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</si>
  <si>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</si>
  <si>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</si>
  <si>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</si>
  <si>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</si>
  <si>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</si>
  <si>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</si>
  <si>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</si>
  <si>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</si>
  <si>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</si>
  <si>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</si>
  <si>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</si>
  <si>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</si>
  <si>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</si>
  <si>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</si>
  <si>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</si>
  <si>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</si>
  <si>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</si>
  <si>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</si>
  <si>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</si>
  <si>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</si>
  <si>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</si>
  <si>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</si>
  <si>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</si>
  <si>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</si>
  <si>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</si>
  <si>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</si>
  <si>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</si>
  <si>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</si>
  <si>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</si>
  <si>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</si>
  <si>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</si>
  <si>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</si>
  <si>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</si>
  <si>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</si>
  <si>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</si>
  <si>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</si>
  <si>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</si>
  <si>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</si>
  <si>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</si>
  <si>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</si>
  <si>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</si>
  <si>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</si>
  <si>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</si>
  <si>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</si>
  <si>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</si>
  <si>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</si>
  <si>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</si>
  <si>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</si>
  <si>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</si>
  <si>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</si>
  <si>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</si>
  <si>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</si>
  <si>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</si>
  <si>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</si>
  <si>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</si>
  <si>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</si>
  <si>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</si>
  <si>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</si>
  <si>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</si>
  <si>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</si>
  <si>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</si>
  <si>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</si>
  <si>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</si>
  <si>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</si>
  <si>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</si>
  <si>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</si>
  <si>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</si>
  <si>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</si>
  <si>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</si>
  <si>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</si>
  <si>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</si>
  <si>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</si>
  <si>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</si>
  <si>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</si>
  <si>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</si>
  <si>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</si>
  <si>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</si>
  <si>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</si>
  <si>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</si>
  <si>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</si>
  <si>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</si>
  <si>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</si>
  <si>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</si>
  <si>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</si>
  <si>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</si>
  <si>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</si>
  <si>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</si>
  <si>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</si>
  <si>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</si>
  <si>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</si>
  <si>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</si>
  <si>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</si>
  <si>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</si>
  <si>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</si>
  <si>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</si>
  <si>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</si>
  <si>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</si>
  <si>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</si>
  <si>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</si>
  <si>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</si>
  <si>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</si>
  <si>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</si>
  <si>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</si>
  <si>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</si>
  <si>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</si>
  <si>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</si>
  <si>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</si>
  <si>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</si>
  <si>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</si>
  <si>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</si>
  <si>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</si>
  <si>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</si>
  <si>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</si>
  <si>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</si>
  <si>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</si>
  <si>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</si>
  <si>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</si>
  <si>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</si>
  <si>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</si>
  <si>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</si>
  <si>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</si>
  <si>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</si>
  <si>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</si>
  <si>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</si>
  <si>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</si>
  <si>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</si>
  <si>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</si>
  <si>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</si>
  <si>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</si>
  <si>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</si>
  <si>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</si>
  <si>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</si>
  <si>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</si>
  <si>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</si>
  <si>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</si>
  <si>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</si>
  <si>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</si>
  <si>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</si>
  <si>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</si>
  <si>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</si>
  <si>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</si>
  <si>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</si>
  <si>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</si>
  <si>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</si>
  <si>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</si>
  <si>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</si>
  <si>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</si>
  <si>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</si>
  <si>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</si>
  <si>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</si>
  <si>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</si>
  <si>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</si>
  <si>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</si>
  <si>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</si>
  <si>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</si>
  <si>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</si>
  <si>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</si>
  <si>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</si>
  <si>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</si>
  <si>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</si>
  <si>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</si>
  <si>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</si>
  <si>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</si>
  <si>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</si>
  <si>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</si>
  <si>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</si>
  <si>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</si>
  <si>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</si>
  <si>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</si>
  <si>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</si>
  <si>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</si>
  <si>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</si>
  <si>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</si>
  <si>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</si>
  <si>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</si>
  <si>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</si>
  <si>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</si>
  <si>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</si>
  <si>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</si>
  <si>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</si>
  <si>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</si>
  <si>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</si>
  <si>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</si>
  <si>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</si>
  <si>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</si>
  <si>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</si>
  <si>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</si>
  <si>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</si>
  <si>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</si>
  <si>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</si>
  <si>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</si>
  <si>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</si>
  <si>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</si>
  <si>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</si>
  <si>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</si>
  <si>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</si>
  <si>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</si>
  <si>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</si>
  <si>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</si>
  <si>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</si>
  <si>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</si>
  <si>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</si>
  <si>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</si>
  <si>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</si>
  <si>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</si>
  <si>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</si>
  <si>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</si>
  <si>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</si>
  <si>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</si>
  <si>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</si>
  <si>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</si>
  <si>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</si>
  <si>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</si>
  <si>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</si>
  <si>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</si>
  <si>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</si>
  <si>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</si>
  <si>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</si>
  <si>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</si>
  <si>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</si>
  <si>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</si>
  <si>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</si>
  <si>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</si>
  <si>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</si>
  <si>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</si>
  <si>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</si>
  <si>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</si>
  <si>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</si>
  <si>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</si>
  <si>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</si>
  <si>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</si>
  <si>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</si>
  <si>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</si>
  <si>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</si>
  <si>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</si>
  <si>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</si>
  <si>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</si>
  <si>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</si>
  <si>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</si>
  <si>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</si>
  <si>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</si>
  <si>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</si>
  <si>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</si>
  <si>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</si>
  <si>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</si>
  <si>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</si>
  <si>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</si>
  <si>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</si>
  <si>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</si>
  <si>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</si>
  <si>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</si>
  <si>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</si>
  <si>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</si>
  <si>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</si>
  <si>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</si>
  <si>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</si>
  <si>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</si>
  <si>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</si>
  <si>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</si>
  <si>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</si>
  <si>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</si>
  <si>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</si>
  <si>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</si>
  <si>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</si>
  <si>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</si>
  <si>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</si>
  <si>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</si>
  <si>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</si>
  <si>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</si>
  <si>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</si>
  <si>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</si>
  <si>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</si>
  <si>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</si>
  <si>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</si>
  <si>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</si>
  <si>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</si>
  <si>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</si>
  <si>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</si>
  <si>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</si>
  <si>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</si>
  <si>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</si>
  <si>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</si>
  <si>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</si>
  <si>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</si>
  <si>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</si>
  <si>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</si>
  <si>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</si>
  <si>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</si>
  <si>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</si>
  <si>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</si>
  <si>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</si>
  <si>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</si>
  <si>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</si>
  <si>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</si>
  <si>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</si>
  <si>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</si>
  <si>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</si>
  <si>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</si>
  <si>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</si>
  <si>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</si>
  <si>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</si>
  <si>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</si>
  <si>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</si>
  <si>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</si>
  <si>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</si>
  <si>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</si>
  <si>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</si>
  <si>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</si>
  <si>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</si>
  <si>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</si>
  <si>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</si>
  <si>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</si>
  <si>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</si>
  <si>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</si>
  <si>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</si>
  <si>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</si>
  <si>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</si>
  <si>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</si>
  <si>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</si>
  <si>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</si>
  <si>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</si>
  <si>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</si>
  <si>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</si>
  <si>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</si>
  <si>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</si>
  <si>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</si>
  <si>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</si>
  <si>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</si>
  <si>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</si>
  <si>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</si>
  <si>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</si>
  <si>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</si>
  <si>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</si>
  <si>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</si>
  <si>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</si>
  <si>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</si>
  <si>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</si>
  <si>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</si>
  <si>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</si>
  <si>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</si>
  <si>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</si>
  <si>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</si>
  <si>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</si>
  <si>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</si>
  <si>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</si>
  <si>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</si>
  <si>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</si>
  <si>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</si>
  <si>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</si>
  <si>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</si>
  <si>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</si>
  <si>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</si>
  <si>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</si>
  <si>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</si>
  <si>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</si>
  <si>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</si>
  <si>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</si>
  <si>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</si>
  <si>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</si>
  <si>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</si>
  <si>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</si>
  <si>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</si>
  <si>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</si>
  <si>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</si>
  <si>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</si>
  <si>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</si>
  <si>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</si>
  <si>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</si>
  <si>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</si>
  <si>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</si>
  <si>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</si>
  <si>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</si>
  <si>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</si>
  <si>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</si>
  <si>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</si>
  <si>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</si>
  <si>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</si>
  <si>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</si>
  <si>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</si>
  <si>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</si>
  <si>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</si>
  <si>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</si>
  <si>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</si>
  <si>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</si>
  <si>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</si>
  <si>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</si>
  <si>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</si>
  <si>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</si>
  <si>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</si>
  <si>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</si>
  <si>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</si>
  <si>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</si>
  <si>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</si>
  <si>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</si>
  <si>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</si>
  <si>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</si>
  <si>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</si>
  <si>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</si>
  <si>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</si>
  <si>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</si>
  <si>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</si>
  <si>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</si>
  <si>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</si>
  <si>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</si>
  <si>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</si>
  <si>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</si>
  <si>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</si>
  <si>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</si>
  <si>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</si>
  <si>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</si>
  <si>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</si>
  <si>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</si>
  <si>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</si>
  <si>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</si>
  <si>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</si>
  <si>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</si>
  <si>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</si>
  <si>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</si>
  <si>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</si>
  <si>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</si>
  <si>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</si>
  <si>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</si>
  <si>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</si>
  <si>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</si>
  <si>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</si>
  <si>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</si>
  <si>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</si>
  <si>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</si>
  <si>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</si>
  <si>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</si>
  <si>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</si>
  <si>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</si>
  <si>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</si>
  <si>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</si>
  <si>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</si>
  <si>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</si>
  <si>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</si>
  <si>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</si>
  <si>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</si>
  <si>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</si>
  <si>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</si>
  <si>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</si>
  <si>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</si>
  <si>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</si>
  <si>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</si>
  <si>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</si>
  <si>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</si>
  <si>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</si>
  <si>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</si>
  <si>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</si>
  <si>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</si>
  <si>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</si>
  <si>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</si>
  <si>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</si>
  <si>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</si>
  <si>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</si>
  <si>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</si>
  <si>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</si>
  <si>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</si>
  <si>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</si>
  <si>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</si>
  <si>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</si>
  <si>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</si>
  <si>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</si>
  <si>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</si>
  <si>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</si>
  <si>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</si>
  <si>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</si>
  <si>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</si>
  <si>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</si>
  <si>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</si>
  <si>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</si>
  <si>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</si>
  <si>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</si>
  <si>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</si>
  <si>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</si>
  <si>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</si>
  <si>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</si>
  <si>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</si>
  <si>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</si>
  <si>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</si>
  <si>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</si>
  <si>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</si>
  <si>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</si>
  <si>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</si>
  <si>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</si>
  <si>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</si>
  <si>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</si>
  <si>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</si>
  <si>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</si>
  <si>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</si>
  <si>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</si>
  <si>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</si>
  <si>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</si>
  <si>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</si>
  <si>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</si>
  <si>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</si>
  <si>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</si>
  <si>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</si>
  <si>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</si>
  <si>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</si>
  <si>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</si>
  <si>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</si>
  <si>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</si>
  <si>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</si>
  <si>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</si>
  <si>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</si>
  <si>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</si>
  <si>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</si>
  <si>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</si>
  <si>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</si>
  <si>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</si>
  <si>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</si>
  <si>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</si>
  <si>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</si>
  <si>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</si>
  <si>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</si>
  <si>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</si>
  <si>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</si>
  <si>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</si>
  <si>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</si>
  <si>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</si>
  <si>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</si>
  <si>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</si>
  <si>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</si>
  <si>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</si>
  <si>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</si>
  <si>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</si>
  <si>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</si>
  <si>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</si>
  <si>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</si>
  <si>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</si>
  <si>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</si>
  <si>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</si>
  <si>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</si>
  <si>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</si>
  <si>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</si>
  <si>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</si>
  <si>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</si>
  <si>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</si>
  <si>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</si>
  <si>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</si>
  <si>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</si>
  <si>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</si>
  <si>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</si>
  <si>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</si>
  <si>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</si>
  <si>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</si>
  <si>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</si>
  <si>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</si>
  <si>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</si>
  <si>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</si>
  <si>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</si>
  <si>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</si>
  <si>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</si>
  <si>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</si>
  <si>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</si>
  <si>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</si>
  <si>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</si>
  <si>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</si>
  <si>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</si>
  <si>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</si>
  <si>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</si>
  <si>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</si>
  <si>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</si>
  <si>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</si>
  <si>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</si>
  <si>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</si>
  <si>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</si>
  <si>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</si>
  <si>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</si>
  <si>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</si>
  <si>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</si>
  <si>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</si>
  <si>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</si>
  <si>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</si>
  <si>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</si>
  <si>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</si>
  <si>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</si>
  <si>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</si>
  <si>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</si>
  <si>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</si>
  <si>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</si>
  <si>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</si>
  <si>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</si>
  <si>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</si>
  <si>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</si>
  <si>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</si>
  <si>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</si>
  <si>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</si>
  <si>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</si>
  <si>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</si>
  <si>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</si>
  <si>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</si>
  <si>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</si>
  <si>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</si>
  <si>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</si>
  <si>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</si>
  <si>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</si>
  <si>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</si>
  <si>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</si>
  <si>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</si>
  <si>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</si>
  <si>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</si>
  <si>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</si>
  <si>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</si>
  <si>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</si>
  <si>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</si>
  <si>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</si>
  <si>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</si>
  <si>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</si>
  <si>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</si>
  <si>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</si>
  <si>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</si>
  <si>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</si>
  <si>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</si>
  <si>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</si>
  <si>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</si>
  <si>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</si>
  <si>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</si>
  <si>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</si>
  <si>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</si>
  <si>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</si>
  <si>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</si>
  <si>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</si>
  <si>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</si>
  <si>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</si>
  <si>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</si>
  <si>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</si>
  <si>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</si>
  <si>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</si>
  <si>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</si>
  <si>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</si>
  <si>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</si>
  <si>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</si>
  <si>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</si>
  <si>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</si>
  <si>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</si>
  <si>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</si>
  <si>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</si>
  <si>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</si>
  <si>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</si>
  <si>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</si>
  <si>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</si>
  <si>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</si>
  <si>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</si>
  <si>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</si>
  <si>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</si>
  <si>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</si>
  <si>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</si>
  <si>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</si>
  <si>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</si>
  <si>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</si>
  <si>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</si>
  <si>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</si>
  <si>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</si>
  <si>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</si>
  <si>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</si>
  <si>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</si>
  <si>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</si>
  <si>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</si>
  <si>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</si>
  <si>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</si>
  <si>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</si>
  <si>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</si>
  <si>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</si>
  <si>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</si>
  <si>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</si>
  <si>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</si>
  <si>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</si>
  <si>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</si>
  <si>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</si>
  <si>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</si>
  <si>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</si>
  <si>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</si>
  <si>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</si>
  <si>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</si>
  <si>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</si>
  <si>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</si>
  <si>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</si>
  <si>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</si>
  <si>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</si>
  <si>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</si>
  <si>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</si>
  <si>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</si>
  <si>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</si>
  <si>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</si>
  <si>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</si>
  <si>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</si>
  <si>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</si>
  <si>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</si>
  <si>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</si>
  <si>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</si>
  <si>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</si>
  <si>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</si>
  <si>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</si>
  <si>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</si>
  <si>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</si>
  <si>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</si>
  <si>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</si>
  <si>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</si>
  <si>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</si>
  <si>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</si>
  <si>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</si>
  <si>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</si>
  <si>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</si>
  <si>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</si>
  <si>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</si>
  <si>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</si>
  <si>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</si>
  <si>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</si>
  <si>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</si>
  <si>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</si>
  <si>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</si>
  <si>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</si>
  <si>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</si>
  <si>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</si>
  <si>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</si>
  <si>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</si>
  <si>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</si>
  <si>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</si>
  <si>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</si>
  <si>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</si>
  <si>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</si>
  <si>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</si>
  <si>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</si>
  <si>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</si>
  <si>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</si>
  <si>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</si>
  <si>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</si>
  <si>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</si>
  <si>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</si>
  <si>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</si>
  <si>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</si>
  <si>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</si>
  <si>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</si>
  <si>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</si>
  <si>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</si>
  <si>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</si>
  <si>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</si>
  <si>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</si>
  <si>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</si>
  <si>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</si>
  <si>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</si>
  <si>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</si>
  <si>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</si>
  <si>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</si>
  <si>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</si>
  <si>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</si>
  <si>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</si>
  <si>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</si>
  <si>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</si>
  <si>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</si>
  <si>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</si>
  <si>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</si>
  <si>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</si>
  <si>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</si>
  <si>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</si>
  <si>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</si>
  <si>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</si>
  <si>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</si>
  <si>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</si>
  <si>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</si>
  <si>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</si>
  <si>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</si>
  <si>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</si>
  <si>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</si>
  <si>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</si>
  <si>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</si>
  <si>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</si>
  <si>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</si>
  <si>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</si>
  <si>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</si>
  <si>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</si>
  <si>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</si>
  <si>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</si>
  <si>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</si>
  <si>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</si>
  <si>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</si>
  <si>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</si>
  <si>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</si>
  <si>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</si>
  <si>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</si>
  <si>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</si>
  <si>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</si>
  <si>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</si>
  <si>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</si>
  <si>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</si>
  <si>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</si>
  <si>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</si>
  <si>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</si>
  <si>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</si>
  <si>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</si>
  <si>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</si>
  <si>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</si>
  <si>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</si>
  <si>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</si>
  <si>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</si>
  <si>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</si>
  <si>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</si>
  <si>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</si>
  <si>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</si>
  <si>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</si>
  <si>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</si>
  <si>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</si>
  <si>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</si>
  <si>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</si>
  <si>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</si>
  <si>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</si>
  <si>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</si>
  <si>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</si>
  <si>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</si>
  <si>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</si>
  <si>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</si>
  <si>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</si>
  <si>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</si>
  <si>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</si>
  <si>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</si>
  <si>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</si>
  <si>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</si>
  <si>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</si>
  <si>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</si>
  <si>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</si>
  <si>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</si>
  <si>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</si>
  <si>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</si>
  <si>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</si>
  <si>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</si>
  <si>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</si>
  <si>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</si>
  <si>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</si>
  <si>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</si>
  <si>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</si>
  <si>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</si>
  <si>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</si>
  <si>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</si>
  <si>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</si>
  <si>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</si>
  <si>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</si>
  <si>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</si>
  <si>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</si>
  <si>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</si>
  <si>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</si>
  <si>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</si>
  <si>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</si>
  <si>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</si>
  <si>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</si>
  <si>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</si>
  <si>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</si>
  <si>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</si>
  <si>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</si>
  <si>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</si>
  <si>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</si>
  <si>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</si>
  <si>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</si>
  <si>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</si>
  <si>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</si>
  <si>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</si>
  <si>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</si>
  <si>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</si>
  <si>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</si>
  <si>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</si>
  <si>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</si>
  <si>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</si>
  <si>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</si>
  <si>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</si>
  <si>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</si>
  <si>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</si>
  <si>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</si>
  <si>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</si>
  <si>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</si>
  <si>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</si>
  <si>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</si>
  <si>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</si>
  <si>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</si>
  <si>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</si>
  <si>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</si>
  <si>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</si>
  <si>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</si>
  <si>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</si>
  <si>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</si>
  <si>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</si>
  <si>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</si>
  <si>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</si>
  <si>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</si>
  <si>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</si>
  <si>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</si>
  <si>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</si>
  <si>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</si>
  <si>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</si>
  <si>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</si>
  <si>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</si>
  <si>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</si>
  <si>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</si>
  <si>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</si>
  <si>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</si>
  <si>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</si>
  <si>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</si>
  <si>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</si>
  <si>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</si>
  <si>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</si>
  <si>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</si>
  <si>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</si>
  <si>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</si>
  <si>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</si>
  <si>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</si>
  <si>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</si>
  <si>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</si>
  <si>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</si>
  <si>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</si>
  <si>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</si>
  <si>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</si>
  <si>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</si>
  <si>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</si>
  <si>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</si>
  <si>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</si>
  <si>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</si>
  <si>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</si>
  <si>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</si>
  <si>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</si>
  <si>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</si>
  <si>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</si>
  <si>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</si>
  <si>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</si>
  <si>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</si>
  <si>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</si>
  <si>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</si>
  <si>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</si>
  <si>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</si>
  <si>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</si>
  <si>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</si>
  <si>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</si>
  <si>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</si>
  <si>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</si>
  <si>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</si>
  <si>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</si>
  <si>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</si>
  <si>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</si>
  <si>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</si>
  <si>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</si>
  <si>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</si>
  <si>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</si>
  <si>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</si>
  <si>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</si>
  <si>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</si>
  <si>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</si>
  <si>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</si>
  <si>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</si>
  <si>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</si>
  <si>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</si>
  <si>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</si>
  <si>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</si>
  <si>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</si>
  <si>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</si>
  <si>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</si>
  <si>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</si>
  <si>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</si>
  <si>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</si>
  <si>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</si>
  <si>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</si>
  <si>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</si>
  <si>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</si>
  <si>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</si>
  <si>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</si>
  <si>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</si>
  <si>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</si>
  <si>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</si>
  <si>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</si>
  <si>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</si>
  <si>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</si>
  <si>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</si>
  <si>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</si>
  <si>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</si>
  <si>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</si>
  <si>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</si>
  <si>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</si>
  <si>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</si>
  <si>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</si>
  <si>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</si>
  <si>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</si>
  <si>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</si>
  <si>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</si>
  <si>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</si>
  <si>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</si>
  <si>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</si>
  <si>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</si>
  <si>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</si>
  <si>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</si>
  <si>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</si>
  <si>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</si>
  <si>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</si>
  <si>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</si>
  <si>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</si>
  <si>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</si>
  <si>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</si>
  <si>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</si>
  <si>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</si>
  <si>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</si>
  <si>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</si>
  <si>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</si>
  <si>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</si>
  <si>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</si>
  <si>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</si>
  <si>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</si>
  <si>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</si>
  <si>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</si>
  <si>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</si>
  <si>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</si>
  <si>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</si>
  <si>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</si>
  <si>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</si>
  <si>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</si>
  <si>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</si>
  <si>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</si>
  <si>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</si>
  <si>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</si>
  <si>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</si>
  <si>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</si>
  <si>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</si>
  <si>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</si>
  <si>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</si>
  <si>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</si>
  <si>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</si>
  <si>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</si>
  <si>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</si>
  <si>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</si>
  <si>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</si>
  <si>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</si>
  <si>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</si>
  <si>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</si>
  <si>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</si>
  <si>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</si>
  <si>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</si>
  <si>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</si>
  <si>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</si>
  <si>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</si>
  <si>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</si>
  <si>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</si>
  <si>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</si>
  <si>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</si>
  <si>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</si>
  <si>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</si>
  <si>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</si>
  <si>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</si>
  <si>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</si>
  <si>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</si>
  <si>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</si>
  <si>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</si>
  <si>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</si>
  <si>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</si>
  <si>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</si>
  <si>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</si>
  <si>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</si>
  <si>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</si>
  <si>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</si>
  <si>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</si>
  <si>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</si>
  <si>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</si>
  <si>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</si>
  <si>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</si>
  <si>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</si>
  <si>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</si>
  <si>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</si>
  <si>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</si>
  <si>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</si>
  <si>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</si>
  <si>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</si>
  <si>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</si>
  <si>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</si>
  <si>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</si>
  <si>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</si>
  <si>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</si>
  <si>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</si>
  <si>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</si>
  <si>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</si>
  <si>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</si>
  <si>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</si>
  <si>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</si>
  <si>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</si>
  <si>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</si>
  <si>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</si>
  <si>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</si>
  <si>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</si>
  <si>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</si>
  <si>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</si>
  <si>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</si>
  <si>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</si>
  <si>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</si>
  <si>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</si>
  <si>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</si>
  <si>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</si>
  <si>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</si>
  <si>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</si>
  <si>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</si>
  <si>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</si>
  <si>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</si>
  <si>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</si>
  <si>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</si>
  <si>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</si>
  <si>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</si>
  <si>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</si>
  <si>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</si>
  <si>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</si>
  <si>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</si>
  <si>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</si>
  <si>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</si>
  <si>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</si>
  <si>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</si>
  <si>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</si>
  <si>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</si>
  <si>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</si>
  <si>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</si>
  <si>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</si>
  <si>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</si>
  <si>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</si>
  <si>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</si>
  <si>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</si>
  <si>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</si>
  <si>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</si>
  <si>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</si>
  <si>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</si>
  <si>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</si>
  <si>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</si>
  <si>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</si>
  <si>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</si>
  <si>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</si>
  <si>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</si>
  <si>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</si>
  <si>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</si>
  <si>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</si>
  <si>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</si>
  <si>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</si>
  <si>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</si>
  <si>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</si>
  <si>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</si>
  <si>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</si>
  <si>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</si>
  <si>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</si>
  <si>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</si>
  <si>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</si>
  <si>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</si>
  <si>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</si>
  <si>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</si>
  <si>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</si>
  <si>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</si>
  <si>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</si>
  <si>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</si>
  <si>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</si>
  <si>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</si>
  <si>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</si>
  <si>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</si>
  <si>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</si>
  <si>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</si>
  <si>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</si>
  <si>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</si>
  <si>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</si>
  <si>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</si>
  <si>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</si>
  <si>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</si>
  <si>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</si>
  <si>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</si>
  <si>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</si>
  <si>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</si>
  <si>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</si>
  <si>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</si>
  <si>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</si>
  <si>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</si>
  <si>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</si>
  <si>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</si>
  <si>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</si>
  <si>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</si>
  <si>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</si>
  <si>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</si>
  <si>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</si>
  <si>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</si>
  <si>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</si>
  <si>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</si>
  <si>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</si>
  <si>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</si>
  <si>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</si>
  <si>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</si>
  <si>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</si>
  <si>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</si>
  <si>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</si>
  <si>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</si>
  <si>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</si>
  <si>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</si>
  <si>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</si>
  <si>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</si>
  <si>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</si>
  <si>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</si>
  <si>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</si>
  <si>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</si>
  <si>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</si>
  <si>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</si>
  <si>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</si>
  <si>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</si>
  <si>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</si>
  <si>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</si>
  <si>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</si>
  <si>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</si>
  <si>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</si>
  <si>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</si>
  <si>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</si>
  <si>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</si>
  <si>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</si>
  <si>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</si>
  <si>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</si>
  <si>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</si>
  <si>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</si>
  <si>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</si>
  <si>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</si>
  <si>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</si>
  <si>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</si>
  <si>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</si>
  <si>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</si>
  <si>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</si>
  <si>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</si>
  <si>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</si>
  <si>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</si>
  <si>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</si>
  <si>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</si>
  <si>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</si>
  <si>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</si>
  <si>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</si>
  <si>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</si>
  <si>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</si>
  <si>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</si>
  <si>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</si>
  <si>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</si>
  <si>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</si>
  <si>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</si>
  <si>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</si>
  <si>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</si>
  <si>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</si>
  <si>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</si>
  <si>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</si>
  <si>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</si>
  <si>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</si>
  <si>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</si>
  <si>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</si>
  <si>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</si>
  <si>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</si>
  <si>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</si>
  <si>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</si>
  <si>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</si>
  <si>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</si>
  <si>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</si>
  <si>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</si>
  <si>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</si>
  <si>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</si>
  <si>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</si>
  <si>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</si>
  <si>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</si>
  <si>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</si>
  <si>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</si>
  <si>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</si>
  <si>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</si>
  <si>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</si>
  <si>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</si>
  <si>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</si>
  <si>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</si>
  <si>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</si>
  <si>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</si>
  <si>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</si>
  <si>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</si>
  <si>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</si>
  <si>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</si>
  <si>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</si>
  <si>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</si>
  <si>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</si>
  <si>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</si>
  <si>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</si>
  <si>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</si>
  <si>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</si>
  <si>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</si>
  <si>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</si>
  <si>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</si>
  <si>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</si>
  <si>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</si>
  <si>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</si>
  <si>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</si>
  <si>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</si>
  <si>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</si>
  <si>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</si>
  <si>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</si>
  <si>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</si>
  <si>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</si>
  <si>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</si>
  <si>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</si>
  <si>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</si>
  <si>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</si>
  <si>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</si>
  <si>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</si>
  <si>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</si>
  <si>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</si>
  <si>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</si>
  <si>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</si>
  <si>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</si>
  <si>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</si>
  <si>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</si>
  <si>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</si>
  <si>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</si>
  <si>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</si>
  <si>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</si>
  <si>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</si>
  <si>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</si>
  <si>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</si>
  <si>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</si>
  <si>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</si>
  <si>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</si>
  <si>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</si>
  <si>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</si>
  <si>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</si>
  <si>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</si>
  <si>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</si>
  <si>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</si>
  <si>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</si>
  <si>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</si>
  <si>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</si>
  <si>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</si>
  <si>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</si>
  <si>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</si>
  <si>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</si>
  <si>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</si>
  <si>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</si>
  <si>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</si>
  <si>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</si>
  <si>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</si>
  <si>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</si>
  <si>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</si>
  <si>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</si>
  <si>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</si>
  <si>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</si>
  <si>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</si>
  <si>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</si>
  <si>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</si>
  <si>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</si>
  <si>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</si>
  <si>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</si>
  <si>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</si>
  <si>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</si>
  <si>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</si>
  <si>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</si>
  <si>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</si>
  <si>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</si>
  <si>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</si>
  <si>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</si>
  <si>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</si>
  <si>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</si>
  <si>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</si>
  <si>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</si>
  <si>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</si>
  <si>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</si>
  <si>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</si>
  <si>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</si>
  <si>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</si>
  <si>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</si>
  <si>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</si>
  <si>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</si>
  <si>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</si>
  <si>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</si>
  <si>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</si>
  <si>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</si>
  <si>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</si>
  <si>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</si>
  <si>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</si>
  <si>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</si>
  <si>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</si>
  <si>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</si>
  <si>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</si>
  <si>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</si>
  <si>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</si>
  <si>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</si>
  <si>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</si>
  <si>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</si>
  <si>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</si>
  <si>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</si>
  <si>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</si>
  <si>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</si>
  <si>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</si>
  <si>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</si>
  <si>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</si>
  <si>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</si>
  <si>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</si>
  <si>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</si>
  <si>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</si>
  <si>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</si>
  <si>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</si>
  <si>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</si>
  <si>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</si>
  <si>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</si>
  <si>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</si>
  <si>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</si>
  <si>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</si>
  <si>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</si>
  <si>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</si>
  <si>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</si>
  <si>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</si>
  <si>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</si>
  <si>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</si>
  <si>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</si>
  <si>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</si>
  <si>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</si>
  <si>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</si>
  <si>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</si>
  <si>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</si>
  <si>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</si>
  <si>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</si>
  <si>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</si>
  <si>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</si>
  <si>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</si>
  <si>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</si>
  <si>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</si>
  <si>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</si>
  <si>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</si>
  <si>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</si>
  <si>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</si>
  <si>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</si>
  <si>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</si>
  <si>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</si>
  <si>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</si>
  <si>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</si>
  <si>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</si>
  <si>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</si>
  <si>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</si>
  <si>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</si>
  <si>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</si>
  <si>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</si>
  <si>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</si>
  <si>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</si>
  <si>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</si>
  <si>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</si>
  <si>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</si>
  <si>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</si>
  <si>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</si>
  <si>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</si>
  <si>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</si>
  <si>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</si>
  <si>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</si>
  <si>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</si>
  <si>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</si>
  <si>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</si>
  <si>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</si>
  <si>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</si>
  <si>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</si>
  <si>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</si>
  <si>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</si>
  <si>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</si>
  <si>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</si>
  <si>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</si>
  <si>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</si>
  <si>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</si>
  <si>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</si>
  <si>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</si>
  <si>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</si>
  <si>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</si>
  <si>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</si>
  <si>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</si>
  <si>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</si>
  <si>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</si>
  <si>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</si>
  <si>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</si>
  <si>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</si>
  <si>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</si>
  <si>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</si>
  <si>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</si>
  <si>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</si>
  <si>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</si>
  <si>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</si>
  <si>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</si>
  <si>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</si>
  <si>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</si>
  <si>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</si>
  <si>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</si>
  <si>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</si>
  <si>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</si>
  <si>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</si>
  <si>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</si>
  <si>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</si>
  <si>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</si>
  <si>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</si>
  <si>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</si>
  <si>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</si>
  <si>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</si>
  <si>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</si>
  <si>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</si>
  <si>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</si>
  <si>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</si>
  <si>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</si>
  <si>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</si>
  <si>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</si>
  <si>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</si>
  <si>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</si>
  <si>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</si>
  <si>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</si>
  <si>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</si>
  <si>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</si>
  <si>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</si>
  <si>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</si>
  <si>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</si>
  <si>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</si>
  <si>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</si>
  <si>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</si>
  <si>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</si>
  <si>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</si>
  <si>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</si>
  <si>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</si>
  <si>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</si>
  <si>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</si>
  <si>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</si>
  <si>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</si>
  <si>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</si>
  <si>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</si>
  <si>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</si>
  <si>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</si>
  <si>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</si>
  <si>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</si>
  <si>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</si>
  <si>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</si>
  <si>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</si>
  <si>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</si>
  <si>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</si>
  <si>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</si>
  <si>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</si>
  <si>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</si>
  <si>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</si>
  <si>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</si>
  <si>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</si>
  <si>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</si>
  <si>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</si>
  <si>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</si>
  <si>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</si>
  <si>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</si>
  <si>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</si>
  <si>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</si>
  <si>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</si>
  <si>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</si>
  <si>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</si>
  <si>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</si>
  <si>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</si>
  <si>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</si>
  <si>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</si>
  <si>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</si>
  <si>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</si>
  <si>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</si>
  <si>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</si>
  <si>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</si>
  <si>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</si>
  <si>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</si>
  <si>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</si>
  <si>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</si>
  <si>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</si>
  <si>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</si>
  <si>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</si>
  <si>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</si>
  <si>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</si>
  <si>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</si>
  <si>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</si>
  <si>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</si>
  <si>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</si>
  <si>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</si>
  <si>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</si>
  <si>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</si>
  <si>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</si>
  <si>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</si>
  <si>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</si>
  <si>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</si>
  <si>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</si>
  <si>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</si>
  <si>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</si>
  <si>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</si>
  <si>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</si>
  <si>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</si>
  <si>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</si>
  <si>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</si>
  <si>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</si>
  <si>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</si>
  <si>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</si>
  <si>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</si>
  <si>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</si>
  <si>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</si>
  <si>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</si>
  <si>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</si>
  <si>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</si>
  <si>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</si>
  <si>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</si>
  <si>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</si>
  <si>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</si>
  <si>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</si>
  <si>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</si>
  <si>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</si>
  <si>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</si>
  <si>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</si>
  <si>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</si>
  <si>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</si>
  <si>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</si>
  <si>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</si>
  <si>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</si>
  <si>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</si>
  <si>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</si>
  <si>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</si>
  <si>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</si>
  <si>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</si>
  <si>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</si>
  <si>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</si>
  <si>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</si>
  <si>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</si>
  <si>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</si>
  <si>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</si>
  <si>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</si>
  <si>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</si>
  <si>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</si>
  <si>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</si>
  <si>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</si>
  <si>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</si>
  <si>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</si>
  <si>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</si>
  <si>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</si>
  <si>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</si>
  <si>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</si>
  <si>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</si>
  <si>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</si>
  <si>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</si>
  <si>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</si>
  <si>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</si>
  <si>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</si>
  <si>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</si>
  <si>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</si>
  <si>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</si>
  <si>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</si>
  <si>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</si>
  <si>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</si>
  <si>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</si>
  <si>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</si>
  <si>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</si>
  <si>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</si>
  <si>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</si>
  <si>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</si>
  <si>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</si>
  <si>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</si>
  <si>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</si>
  <si>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</si>
  <si>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</si>
  <si>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</si>
  <si>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</si>
  <si>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</si>
  <si>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</si>
  <si>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</si>
  <si>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</si>
  <si>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</si>
  <si>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</si>
  <si>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</si>
  <si>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</si>
  <si>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</si>
  <si>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</si>
  <si>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</si>
  <si>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</si>
  <si>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</si>
  <si>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</si>
  <si>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</si>
  <si>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</si>
  <si>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</si>
  <si>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</si>
  <si>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</si>
  <si>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</si>
  <si>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</si>
  <si>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</si>
  <si>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</si>
  <si>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</si>
  <si>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</si>
  <si>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</si>
  <si>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</si>
  <si>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</si>
  <si>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</si>
  <si>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</si>
  <si>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</si>
  <si>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</si>
  <si>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</si>
  <si>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</si>
  <si>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</si>
  <si>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</si>
  <si>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</si>
  <si>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</si>
  <si>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</si>
  <si>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</si>
  <si>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</si>
  <si>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</si>
  <si>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</si>
  <si>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</si>
  <si>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</si>
  <si>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</si>
  <si>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</si>
  <si>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</si>
  <si>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</si>
  <si>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</si>
  <si>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</si>
  <si>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</si>
  <si>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</si>
  <si>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</si>
  <si>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</si>
  <si>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</si>
  <si>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</si>
  <si>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</si>
  <si>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</si>
  <si>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</si>
  <si>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</si>
  <si>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</si>
  <si>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</si>
  <si>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</si>
  <si>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</si>
  <si>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</si>
  <si>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</si>
  <si>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</si>
  <si>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</si>
  <si>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</si>
  <si>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</si>
  <si>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</si>
  <si>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</si>
  <si>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</si>
  <si>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</si>
  <si>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</si>
  <si>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</si>
  <si>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</si>
  <si>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</si>
  <si>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</si>
  <si>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</si>
  <si>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</si>
  <si>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</si>
  <si>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</si>
  <si>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</si>
  <si>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</si>
  <si>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</si>
  <si>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</si>
  <si>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</si>
  <si>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</si>
  <si>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</si>
  <si>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</si>
  <si>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</si>
  <si>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</si>
  <si>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</si>
  <si>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</si>
  <si>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</si>
  <si>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</si>
  <si>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</si>
  <si>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</si>
  <si>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</si>
  <si>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</si>
  <si>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</si>
  <si>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</si>
  <si>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</si>
  <si>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</si>
  <si>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</si>
  <si>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</si>
  <si>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</si>
  <si>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</si>
  <si>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</si>
  <si>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</si>
  <si>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</si>
  <si>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</si>
  <si>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</si>
  <si>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</si>
  <si>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</si>
  <si>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</si>
  <si>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</si>
  <si>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</si>
  <si>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</si>
  <si>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</si>
  <si>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</si>
  <si>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</si>
  <si>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</si>
  <si>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</si>
  <si>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</si>
  <si>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</si>
  <si>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</si>
  <si>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</si>
  <si>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</si>
  <si>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</si>
  <si>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</si>
  <si>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</si>
  <si>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</si>
  <si>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</si>
  <si>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</si>
  <si>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</si>
  <si>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</si>
  <si>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</si>
  <si>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</si>
  <si>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</si>
  <si>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</si>
  <si>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</si>
  <si>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</si>
  <si>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</si>
  <si>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</si>
  <si>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</si>
  <si>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</si>
  <si>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</si>
  <si>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</si>
  <si>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</si>
  <si>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</si>
  <si>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</si>
  <si>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</si>
  <si>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</si>
  <si>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</si>
  <si>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</si>
  <si>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</si>
  <si>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</si>
  <si>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</si>
  <si>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</si>
  <si>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</si>
  <si>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</si>
  <si>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</si>
  <si>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</si>
  <si>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</si>
  <si>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</si>
  <si>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</si>
  <si>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</si>
  <si>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</si>
  <si>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</si>
  <si>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</si>
  <si>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</si>
  <si>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</si>
  <si>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</si>
  <si>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</si>
  <si>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</si>
  <si>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</si>
  <si>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</si>
  <si>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</si>
  <si>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</si>
  <si>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</si>
  <si>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</si>
  <si>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</si>
  <si>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</si>
  <si>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</si>
  <si>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</si>
  <si>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</si>
  <si>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</si>
  <si>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</si>
  <si>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</si>
  <si>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</si>
  <si>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</si>
  <si>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</si>
  <si>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</si>
  <si>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</si>
  <si>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</si>
  <si>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</si>
  <si>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</si>
  <si>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</si>
  <si>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</si>
  <si>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</si>
  <si>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</si>
  <si>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</si>
  <si>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</si>
  <si>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</si>
  <si>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</si>
  <si>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</si>
  <si>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</si>
  <si>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</si>
  <si>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</si>
  <si>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</si>
  <si>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</si>
  <si>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</si>
  <si>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</si>
  <si>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</si>
  <si>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</si>
  <si>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</si>
  <si>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</si>
  <si>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</si>
  <si>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</si>
  <si>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</si>
  <si>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</si>
  <si>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</si>
  <si>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</si>
  <si>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</si>
  <si>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</si>
  <si>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</si>
  <si>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</si>
  <si>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</si>
  <si>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</si>
  <si>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</si>
  <si>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</si>
  <si>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</si>
  <si>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</si>
  <si>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</si>
  <si>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</si>
  <si>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</si>
  <si>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</si>
  <si>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</si>
  <si>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</si>
  <si>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</si>
  <si>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</si>
  <si>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</si>
  <si>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</si>
  <si>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</si>
  <si>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</si>
  <si>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</si>
  <si>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</si>
  <si>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</si>
  <si>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</si>
  <si>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</si>
  <si>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</si>
  <si>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</si>
  <si>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</si>
  <si>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</si>
  <si>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</si>
  <si>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</si>
  <si>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</si>
  <si>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</si>
  <si>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</si>
  <si>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</si>
  <si>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</si>
  <si>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</si>
  <si>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</si>
  <si>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</si>
  <si>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</si>
  <si>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</si>
  <si>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</si>
  <si>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</si>
  <si>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</si>
  <si>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</si>
  <si>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</si>
  <si>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</si>
  <si>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</si>
  <si>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</si>
  <si>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</si>
  <si>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</si>
  <si>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</si>
  <si>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</si>
  <si>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</si>
  <si>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</si>
  <si>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</si>
  <si>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</si>
  <si>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</si>
  <si>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</si>
  <si>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</si>
  <si>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</si>
  <si>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</si>
  <si>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</si>
  <si>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</si>
  <si>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</si>
  <si>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</si>
  <si>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</si>
  <si>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</si>
  <si>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</si>
  <si>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</si>
  <si>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</si>
  <si>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</si>
  <si>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</si>
  <si>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</si>
  <si>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</si>
  <si>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</si>
  <si>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</si>
  <si>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</si>
  <si>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</si>
  <si>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</si>
  <si>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</si>
  <si>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</si>
  <si>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</si>
  <si>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</si>
  <si>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</si>
  <si>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</si>
  <si>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</si>
  <si>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</si>
  <si>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</si>
  <si>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</si>
  <si>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</si>
  <si>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</si>
  <si>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</si>
  <si>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</si>
  <si>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</si>
  <si>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</si>
  <si>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</si>
  <si>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</si>
  <si>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</si>
  <si>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</si>
  <si>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</si>
  <si>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</si>
  <si>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</si>
  <si>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</si>
  <si>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</si>
  <si>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</si>
  <si>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</si>
  <si>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</si>
  <si>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</si>
  <si>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</si>
  <si>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</si>
  <si>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</si>
  <si>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</si>
  <si>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</si>
  <si>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</si>
  <si>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</si>
  <si>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</si>
  <si>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</si>
  <si>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</si>
  <si>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</si>
  <si>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</si>
  <si>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</si>
  <si>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</si>
  <si>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</si>
  <si>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</si>
  <si>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</si>
  <si>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</si>
  <si>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</si>
  <si>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</si>
  <si>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</si>
  <si>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</si>
  <si>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</si>
  <si>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</si>
  <si>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</si>
  <si>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</si>
  <si>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</si>
  <si>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</si>
  <si>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</si>
  <si>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</si>
  <si>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</si>
  <si>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</si>
  <si>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</si>
  <si>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</si>
  <si>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</si>
  <si>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</si>
  <si>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</si>
  <si>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</si>
  <si>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</si>
  <si>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</si>
  <si>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</si>
  <si>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</si>
  <si>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</si>
  <si>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</si>
  <si>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</si>
  <si>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</si>
  <si>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</si>
  <si>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</si>
  <si>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</si>
  <si>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</si>
  <si>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</si>
  <si>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</si>
  <si>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</si>
  <si>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</si>
  <si>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</si>
  <si>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</si>
  <si>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</si>
  <si>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</si>
  <si>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</si>
  <si>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</si>
  <si>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</si>
  <si>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</si>
  <si>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</si>
  <si>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</si>
  <si>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</si>
  <si>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</si>
  <si>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</si>
  <si>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</si>
  <si>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</si>
  <si>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</si>
  <si>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</si>
  <si>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</si>
  <si>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</si>
  <si>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</si>
  <si>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</si>
  <si>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</si>
  <si>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</si>
  <si>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</si>
  <si>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</si>
  <si>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</si>
  <si>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</si>
  <si>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</si>
  <si>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</si>
  <si>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</si>
  <si>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</si>
  <si>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</si>
  <si>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</si>
  <si>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</si>
  <si>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</si>
  <si>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</si>
  <si>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</si>
  <si>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</si>
  <si>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</si>
  <si>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</si>
  <si>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</si>
  <si>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</si>
  <si>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</si>
  <si>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</si>
  <si>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</si>
  <si>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</si>
  <si>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</si>
  <si>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</si>
  <si>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</si>
  <si>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</si>
  <si>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</si>
  <si>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</si>
  <si>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</si>
  <si>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</si>
  <si>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</si>
  <si>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</si>
  <si>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</si>
  <si>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</si>
  <si>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</si>
  <si>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</si>
  <si>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</si>
  <si>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</si>
  <si>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</si>
  <si>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</si>
  <si>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</si>
  <si>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</si>
  <si>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</si>
  <si>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</si>
  <si>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</si>
  <si>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</si>
  <si>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</si>
  <si>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</si>
  <si>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</si>
  <si>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</si>
  <si>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</si>
  <si>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</si>
  <si>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</si>
  <si>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</si>
  <si>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</si>
  <si>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</si>
  <si>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</si>
  <si>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</si>
  <si>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</si>
  <si>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</si>
  <si>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</si>
  <si>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</si>
  <si>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</si>
  <si>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</si>
  <si>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</si>
  <si>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</si>
  <si>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</si>
  <si>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</si>
  <si>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</si>
  <si>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</si>
  <si>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</si>
  <si>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</si>
  <si>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</si>
  <si>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</si>
  <si>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</si>
  <si>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</si>
  <si>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</si>
  <si>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</si>
  <si>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</si>
  <si>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</si>
  <si>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</si>
  <si>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</si>
  <si>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</si>
  <si>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</si>
  <si>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</si>
  <si>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</si>
  <si>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</si>
  <si>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</si>
  <si>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</si>
  <si>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</si>
  <si>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</si>
  <si>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</si>
  <si>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</si>
  <si>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</si>
  <si>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</si>
  <si>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</si>
  <si>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</si>
  <si>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</si>
  <si>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</si>
  <si>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</si>
  <si>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</si>
  <si>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</si>
  <si>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</si>
  <si>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</si>
  <si>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</si>
  <si>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</si>
  <si>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</si>
  <si>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</si>
  <si>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</si>
  <si>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</si>
  <si>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</si>
  <si>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</si>
  <si>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</si>
  <si>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</si>
  <si>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</si>
  <si>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</si>
  <si>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</si>
  <si>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</si>
  <si>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</si>
  <si>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</si>
  <si>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</si>
  <si>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</si>
  <si>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</si>
  <si>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</si>
  <si>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</si>
  <si>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</si>
  <si>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</si>
  <si>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</si>
  <si>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</si>
  <si>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</si>
  <si>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</si>
  <si>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</si>
  <si>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</si>
  <si>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</si>
  <si>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</si>
  <si>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</si>
  <si>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</si>
  <si>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</si>
  <si>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</si>
  <si>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</si>
  <si>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</si>
  <si>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</si>
  <si>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</si>
  <si>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</si>
  <si>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</si>
  <si>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</si>
  <si>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</si>
  <si>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</si>
  <si>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</si>
  <si>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</si>
  <si>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</si>
  <si>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</si>
  <si>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</si>
  <si>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</si>
  <si>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</si>
  <si>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</si>
  <si>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</si>
  <si>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</si>
  <si>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</si>
  <si>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</si>
  <si>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</si>
  <si>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</si>
  <si>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</si>
  <si>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</si>
  <si>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</si>
  <si>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</si>
  <si>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</si>
  <si>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</si>
  <si>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</si>
  <si>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</si>
  <si>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</si>
  <si>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</si>
  <si>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</si>
  <si>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</si>
  <si>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</si>
  <si>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</si>
  <si>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</si>
  <si>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</si>
  <si>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</si>
  <si>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</si>
  <si>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</si>
  <si>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</si>
  <si>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</si>
  <si>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</si>
  <si>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</si>
  <si>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</si>
  <si>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</si>
  <si>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</si>
  <si>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</si>
  <si>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</si>
  <si>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</si>
  <si>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</si>
  <si>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</si>
  <si>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</si>
  <si>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</si>
  <si>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</si>
  <si>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</si>
  <si>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</si>
  <si>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</si>
  <si>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</si>
  <si>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</si>
  <si>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</si>
  <si>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</si>
  <si>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</si>
  <si>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</si>
  <si>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</si>
  <si>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</si>
  <si>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</si>
  <si>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</si>
  <si>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</si>
  <si>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</si>
  <si>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</si>
  <si>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</si>
  <si>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</si>
  <si>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</si>
  <si>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</si>
  <si>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</si>
  <si>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</si>
  <si>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</si>
  <si>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</si>
  <si>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</si>
  <si>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</si>
  <si>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</si>
  <si>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</si>
  <si>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</si>
  <si>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</si>
  <si>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</si>
  <si>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</si>
  <si>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</si>
  <si>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</si>
  <si>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</si>
  <si>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</si>
  <si>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</si>
  <si>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</si>
  <si>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</si>
  <si>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</si>
  <si>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</si>
  <si>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</si>
  <si>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</si>
  <si>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</si>
  <si>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</si>
  <si>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</si>
  <si>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</si>
  <si>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</si>
  <si>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</si>
  <si>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</si>
  <si>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</si>
  <si>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</si>
  <si>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</si>
  <si>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</si>
  <si>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</si>
  <si>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</si>
  <si>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</si>
  <si>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</si>
  <si>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</si>
  <si>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</si>
  <si>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</si>
  <si>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</si>
  <si>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</si>
  <si>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</si>
  <si>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</si>
  <si>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</si>
  <si>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</si>
  <si>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</si>
  <si>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</si>
  <si>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</si>
  <si>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</si>
  <si>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</si>
  <si>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</si>
  <si>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</si>
  <si>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</si>
  <si>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</si>
  <si>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</si>
  <si>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</si>
  <si>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</si>
  <si>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</si>
  <si>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</si>
  <si>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</si>
  <si>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</si>
  <si>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</si>
  <si>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</si>
  <si>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</si>
  <si>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</si>
  <si>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</si>
  <si>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</si>
  <si>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</si>
  <si>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</si>
  <si>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</si>
  <si>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</si>
  <si>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</si>
  <si>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</si>
  <si>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</si>
  <si>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</si>
  <si>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</si>
  <si>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</si>
  <si>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</si>
  <si>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</si>
  <si>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</si>
  <si>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</si>
  <si>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</si>
  <si>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</si>
  <si>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</si>
  <si>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</si>
  <si>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</si>
  <si>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</si>
  <si>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</si>
  <si>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</si>
  <si>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</si>
  <si>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</si>
  <si>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</si>
  <si>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</si>
  <si>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</si>
  <si>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</si>
  <si>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</si>
  <si>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</si>
  <si>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</si>
  <si>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</si>
  <si>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</si>
  <si>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</si>
  <si>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</si>
  <si>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</si>
  <si>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</si>
  <si>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</si>
  <si>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</si>
  <si>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</si>
  <si>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</si>
  <si>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</si>
  <si>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</si>
  <si>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</si>
  <si>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</si>
  <si>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</si>
  <si>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</si>
  <si>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</si>
  <si>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</si>
  <si>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</si>
  <si>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</si>
  <si>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</si>
  <si>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</si>
  <si>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</si>
  <si>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</si>
  <si>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</si>
  <si>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</si>
  <si>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</si>
  <si>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</si>
  <si>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</si>
  <si>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</si>
  <si>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</si>
  <si>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</si>
  <si>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</si>
  <si>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</si>
  <si>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</si>
  <si>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</si>
  <si>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</si>
  <si>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</si>
  <si>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</si>
  <si>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</si>
  <si>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</si>
  <si>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</si>
  <si>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</si>
  <si>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</si>
  <si>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</si>
  <si>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</si>
  <si>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</si>
  <si>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</si>
  <si>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</si>
  <si>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</si>
  <si>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</si>
  <si>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</si>
  <si>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</si>
  <si>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</si>
  <si>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</si>
  <si>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</si>
  <si>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</si>
  <si>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</si>
  <si>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</si>
  <si>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</si>
  <si>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</si>
  <si>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</si>
  <si>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</si>
  <si>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</si>
  <si>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</si>
  <si>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</si>
  <si>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</si>
  <si>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</si>
  <si>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</si>
  <si>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</si>
  <si>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</si>
  <si>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</si>
  <si>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</si>
  <si>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</si>
  <si>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</si>
  <si>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</si>
  <si>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</si>
  <si>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</si>
  <si>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</si>
  <si>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</si>
  <si>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</si>
  <si>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</si>
  <si>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</si>
  <si>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</si>
  <si>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</si>
  <si>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</si>
  <si>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</si>
  <si>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</si>
  <si>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</si>
  <si>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</si>
  <si>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</si>
  <si>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</si>
  <si>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</si>
  <si>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</si>
  <si>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</si>
  <si>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</si>
  <si>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</si>
  <si>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</si>
  <si>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</si>
  <si>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</si>
  <si>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</si>
  <si>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</si>
  <si>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</si>
  <si>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</si>
  <si>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</si>
  <si>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</si>
  <si>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</si>
  <si>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</si>
  <si>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</si>
  <si>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</si>
  <si>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</si>
  <si>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</si>
  <si>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</si>
  <si>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</si>
  <si>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</si>
  <si>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</si>
  <si>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</si>
  <si>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</si>
  <si>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</si>
  <si>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</si>
  <si>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</si>
  <si>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</si>
  <si>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</si>
  <si>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</si>
  <si>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</si>
  <si>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</si>
  <si>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</si>
  <si>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</si>
  <si>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</si>
  <si>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</si>
  <si>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</si>
  <si>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</si>
  <si>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</si>
  <si>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</si>
  <si>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</si>
  <si>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</si>
  <si>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</si>
  <si>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</si>
  <si>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</si>
  <si>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</si>
  <si>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</si>
  <si>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</si>
  <si>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</si>
  <si>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</si>
  <si>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</si>
  <si>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</si>
  <si>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</si>
  <si>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</si>
  <si>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</si>
  <si>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</si>
  <si>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</si>
  <si>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</si>
  <si>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</si>
  <si>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</si>
  <si>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</si>
  <si>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</si>
  <si>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</si>
  <si>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</si>
  <si>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</si>
  <si>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</si>
  <si>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</si>
  <si>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</si>
  <si>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</si>
  <si>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</si>
  <si>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</si>
  <si>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</si>
  <si>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</si>
  <si>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</si>
  <si>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</si>
  <si>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</si>
  <si>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</si>
  <si>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</si>
  <si>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</si>
  <si>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</si>
  <si>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</si>
  <si>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</si>
  <si>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</si>
  <si>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</si>
  <si>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</si>
  <si>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</si>
  <si>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</si>
  <si>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</si>
  <si>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</si>
  <si>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</si>
  <si>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</si>
  <si>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</si>
  <si>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</si>
  <si>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</si>
  <si>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</si>
  <si>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</si>
  <si>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</si>
  <si>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</si>
  <si>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</si>
  <si>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</si>
  <si>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</si>
  <si>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</si>
  <si>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</si>
  <si>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</si>
  <si>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</si>
  <si>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</si>
  <si>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</si>
  <si>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</si>
  <si>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</si>
  <si>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</si>
  <si>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</si>
  <si>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</si>
  <si>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</si>
  <si>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</si>
  <si>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</si>
  <si>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</si>
  <si>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</si>
  <si>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</si>
  <si>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</si>
  <si>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</si>
  <si>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</si>
  <si>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</si>
  <si>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</si>
  <si>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</si>
  <si>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</si>
  <si>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</si>
  <si>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</si>
  <si>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</si>
  <si>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</si>
  <si>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</si>
  <si>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</si>
  <si>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</si>
  <si>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</si>
  <si>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</si>
  <si>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</si>
  <si>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</si>
  <si>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</si>
  <si>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</si>
  <si>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</si>
  <si>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</si>
  <si>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</si>
  <si>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</si>
  <si>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</si>
  <si>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</si>
  <si>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</si>
  <si>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</si>
  <si>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</si>
  <si>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</si>
  <si>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</si>
  <si>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</si>
  <si>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</si>
  <si>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</si>
  <si>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</si>
  <si>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</si>
  <si>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</si>
  <si>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</si>
  <si>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</si>
  <si>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</si>
  <si>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</si>
  <si>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</si>
  <si>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</si>
  <si>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</si>
  <si>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</si>
  <si>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</si>
  <si>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</si>
  <si>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</si>
  <si>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</si>
  <si>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</si>
  <si>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</si>
  <si>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</si>
  <si>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</si>
  <si>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</si>
  <si>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</si>
  <si>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</si>
  <si>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</si>
  <si>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</si>
  <si>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</si>
  <si>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</si>
  <si>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</si>
  <si>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</si>
  <si>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</si>
  <si>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</si>
  <si>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</si>
  <si>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</si>
  <si>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</si>
  <si>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</si>
  <si>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</si>
  <si>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</si>
  <si>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</si>
  <si>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</si>
  <si>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</si>
  <si>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</si>
  <si>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</si>
  <si>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</si>
  <si>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</si>
  <si>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</si>
  <si>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</si>
  <si>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</si>
  <si>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</si>
  <si>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</si>
  <si>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</si>
  <si>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</si>
  <si>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</si>
  <si>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</si>
  <si>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</si>
  <si>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</si>
  <si>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</si>
  <si>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</si>
  <si>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</si>
  <si>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</si>
  <si>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</si>
  <si>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</si>
  <si>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</si>
  <si>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</si>
  <si>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</si>
  <si>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</si>
  <si>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</si>
  <si>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</si>
  <si>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</si>
  <si>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</si>
  <si>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</si>
  <si>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</si>
  <si>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</si>
  <si>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</si>
  <si>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</si>
  <si>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</si>
  <si>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</si>
  <si>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</si>
  <si>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</si>
  <si>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</si>
  <si>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</si>
  <si>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</si>
  <si>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</si>
  <si>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</si>
  <si>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</si>
  <si>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</si>
  <si>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</si>
  <si>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</si>
  <si>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</si>
  <si>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</si>
  <si>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</si>
  <si>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</si>
  <si>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</si>
  <si>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</si>
  <si>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</si>
  <si>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</si>
  <si>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</si>
  <si>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</si>
  <si>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</si>
  <si>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</si>
  <si>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</si>
  <si>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</si>
  <si>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</si>
  <si>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</si>
  <si>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</si>
  <si>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</si>
  <si>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</si>
  <si>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</si>
  <si>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</si>
  <si>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</si>
  <si>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</si>
  <si>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</si>
  <si>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</si>
  <si>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</si>
  <si>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</si>
  <si>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</si>
  <si>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</si>
  <si>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</si>
  <si>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</si>
  <si>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</si>
  <si>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</si>
  <si>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</si>
  <si>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</si>
  <si>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</si>
  <si>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</si>
  <si>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</si>
  <si>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</si>
  <si>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</si>
  <si>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</si>
  <si>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</si>
  <si>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</si>
  <si>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</si>
  <si>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</si>
  <si>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</si>
  <si>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</si>
  <si>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</si>
  <si>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</si>
  <si>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</si>
  <si>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</si>
  <si>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</si>
  <si>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</si>
  <si>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</si>
  <si>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</si>
  <si>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</si>
  <si>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</si>
  <si>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</si>
  <si>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</si>
  <si>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</si>
  <si>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</si>
  <si>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</si>
  <si>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</si>
  <si>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</si>
  <si>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</si>
  <si>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</si>
  <si>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</si>
  <si>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</si>
  <si>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</si>
  <si>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</si>
  <si>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</si>
  <si>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</si>
  <si>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</si>
  <si>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</si>
  <si>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</si>
  <si>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</si>
  <si>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</si>
  <si>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</si>
  <si>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</si>
  <si>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</si>
  <si>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</si>
  <si>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</si>
  <si>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</si>
  <si>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</si>
  <si>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</si>
  <si>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</si>
  <si>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</si>
  <si>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</si>
  <si>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</si>
  <si>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</si>
  <si>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</si>
  <si>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</si>
  <si>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</si>
  <si>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</si>
  <si>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</si>
  <si>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</si>
  <si>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</si>
  <si>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</si>
  <si>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</si>
  <si>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</si>
  <si>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</si>
  <si>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</si>
  <si>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</si>
  <si>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</si>
  <si>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</si>
  <si>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</si>
  <si>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</si>
  <si>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</si>
  <si>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</si>
  <si>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</si>
  <si>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</si>
  <si>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</si>
  <si>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</si>
  <si>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</si>
  <si>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</si>
  <si>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</si>
  <si>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</si>
  <si>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</si>
  <si>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</si>
  <si>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</si>
  <si>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</si>
  <si>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</si>
  <si>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</si>
  <si>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</si>
  <si>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</si>
  <si>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</si>
  <si>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</si>
  <si>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</si>
  <si>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</si>
  <si>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</si>
  <si>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</si>
  <si>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</si>
  <si>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</si>
  <si>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</si>
  <si>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</si>
  <si>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</si>
  <si>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</si>
  <si>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</si>
  <si>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</si>
  <si>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</si>
  <si>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</si>
  <si>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</si>
  <si>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</si>
  <si>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</si>
  <si>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</si>
  <si>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</si>
  <si>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</si>
  <si>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</si>
  <si>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</si>
  <si>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</si>
  <si>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</si>
  <si>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</si>
  <si>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</si>
  <si>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</si>
  <si>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</si>
  <si>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</si>
  <si>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</si>
  <si>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</si>
  <si>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</si>
  <si>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</si>
  <si>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</si>
  <si>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</si>
  <si>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</si>
  <si>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</si>
  <si>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</si>
  <si>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</si>
  <si>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</si>
  <si>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</si>
  <si>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</si>
  <si>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</si>
  <si>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</si>
  <si>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</si>
  <si>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</si>
  <si>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</si>
  <si>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</si>
  <si>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</si>
  <si>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</si>
  <si>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</si>
  <si>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</si>
  <si>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</si>
  <si>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</si>
  <si>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</si>
  <si>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</si>
  <si>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</si>
  <si>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</si>
  <si>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</si>
  <si>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</si>
  <si>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</si>
  <si>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</si>
  <si>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</si>
  <si>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</si>
  <si>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</si>
  <si>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</si>
  <si>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</si>
  <si>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</si>
  <si>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</si>
  <si>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</si>
  <si>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</si>
  <si>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</si>
  <si>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</si>
  <si>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</si>
  <si>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</si>
  <si>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</si>
  <si>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</si>
  <si>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</si>
  <si>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</si>
  <si>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</si>
  <si>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</si>
  <si>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</si>
  <si>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</si>
  <si>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</si>
  <si>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</si>
  <si>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</si>
  <si>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</si>
  <si>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</si>
  <si>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</si>
  <si>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</si>
  <si>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</si>
  <si>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</si>
  <si>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</si>
  <si>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</si>
  <si>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</si>
  <si>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</si>
  <si>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</si>
  <si>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</si>
  <si>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</si>
  <si>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</si>
  <si>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</si>
  <si>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</si>
  <si>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</si>
  <si>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</si>
  <si>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</si>
  <si>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</si>
  <si>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</si>
  <si>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</si>
  <si>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</si>
  <si>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</si>
  <si>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</si>
  <si>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</si>
  <si>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</si>
  <si>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</si>
  <si>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</si>
  <si>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</si>
  <si>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</si>
  <si>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</si>
  <si>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</si>
  <si>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</si>
  <si>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</si>
  <si>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</si>
  <si>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</si>
  <si>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</si>
  <si>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</si>
  <si>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</si>
  <si>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</si>
  <si>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</si>
  <si>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</si>
  <si>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</si>
  <si>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</si>
  <si>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</si>
  <si>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</si>
  <si>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</si>
  <si>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</si>
  <si>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</si>
  <si>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</si>
  <si>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</si>
  <si>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</si>
  <si>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</si>
  <si>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</si>
  <si>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</si>
  <si>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</si>
  <si>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</si>
  <si>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</si>
  <si>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</si>
  <si>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</si>
  <si>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</si>
  <si>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</si>
  <si>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</si>
  <si>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</si>
  <si>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</si>
  <si>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</si>
  <si>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</si>
  <si>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</si>
  <si>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</si>
  <si>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</si>
  <si>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</si>
  <si>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</si>
  <si>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</si>
  <si>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</si>
  <si>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</si>
  <si>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</si>
  <si>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</si>
  <si>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</si>
  <si>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</si>
  <si>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</si>
  <si>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</si>
  <si>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</si>
  <si>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</si>
  <si>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</si>
  <si>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</si>
  <si>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</si>
  <si>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</si>
  <si>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</si>
  <si>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</si>
  <si>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</si>
  <si>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</si>
  <si>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</si>
  <si>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</si>
  <si>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</si>
  <si>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</si>
  <si>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</si>
  <si>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</si>
  <si>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</si>
  <si>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</si>
  <si>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</si>
  <si>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</si>
  <si>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</si>
  <si>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</si>
  <si>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</si>
  <si>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</si>
  <si>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</si>
  <si>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</si>
  <si>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</si>
  <si>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</si>
  <si>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</si>
  <si>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</si>
  <si>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</si>
  <si>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</si>
  <si>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</si>
  <si>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</si>
  <si>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</si>
  <si>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</si>
  <si>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</si>
  <si>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</si>
  <si>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</si>
  <si>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</si>
  <si>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</si>
  <si>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</si>
  <si>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</si>
  <si>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</si>
  <si>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</si>
  <si>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</si>
  <si>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</si>
  <si>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</si>
  <si>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</si>
  <si>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</si>
  <si>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</si>
  <si>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</si>
  <si>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</si>
  <si>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</si>
  <si>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</si>
  <si>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</si>
  <si>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</si>
  <si>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</si>
  <si>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</si>
  <si>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</si>
  <si>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</si>
  <si>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</si>
  <si>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</si>
  <si>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</si>
  <si>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</si>
  <si>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</si>
  <si>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</si>
  <si>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</si>
  <si>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</si>
  <si>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</si>
  <si>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</si>
  <si>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</si>
  <si>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</si>
  <si>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</si>
  <si>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</si>
  <si>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</si>
  <si>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</si>
  <si>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</si>
  <si>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</si>
  <si>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</si>
  <si>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</si>
  <si>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</si>
  <si>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</si>
  <si>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</si>
  <si>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</si>
  <si>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</si>
  <si>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</si>
  <si>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</si>
  <si>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</si>
  <si>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</si>
  <si>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</si>
  <si>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</si>
  <si>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</si>
  <si>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</si>
  <si>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</si>
  <si>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</si>
  <si>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</si>
  <si>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</si>
  <si>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</si>
  <si>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</si>
  <si>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</si>
  <si>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</si>
  <si>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</si>
  <si>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</si>
  <si>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</si>
  <si>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</si>
  <si>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</si>
  <si>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</si>
  <si>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</si>
  <si>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</si>
  <si>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</si>
  <si>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</si>
  <si>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</si>
  <si>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</si>
  <si>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</si>
  <si>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</si>
  <si>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</si>
  <si>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</si>
  <si>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</si>
  <si>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</si>
  <si>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</si>
  <si>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</si>
  <si>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</si>
  <si>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</si>
  <si>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</si>
  <si>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</si>
  <si>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</si>
  <si>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</si>
  <si>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</si>
  <si>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</si>
  <si>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</si>
  <si>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</si>
  <si>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</si>
  <si>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</si>
  <si>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</si>
  <si>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</si>
  <si>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</si>
  <si>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</si>
  <si>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</si>
  <si>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</si>
  <si>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</si>
  <si>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</si>
  <si>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</si>
  <si>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</si>
  <si>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</si>
  <si>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</si>
  <si>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</si>
  <si>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</si>
  <si>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</si>
  <si>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</si>
  <si>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</si>
  <si>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</si>
  <si>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</si>
  <si>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</si>
  <si>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</si>
  <si>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</si>
  <si>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</si>
  <si>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</si>
  <si>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</si>
  <si>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</si>
  <si>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</si>
  <si>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</si>
  <si>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</si>
  <si>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</si>
  <si>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</si>
  <si>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</si>
  <si>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</si>
  <si>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</si>
  <si>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</si>
  <si>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</si>
  <si>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</si>
  <si>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</si>
  <si>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</si>
  <si>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</si>
  <si>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</si>
  <si>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</si>
  <si>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</si>
  <si>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</si>
  <si>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</si>
  <si>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</si>
  <si>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</si>
  <si>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</si>
  <si>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</si>
  <si>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</si>
  <si>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</si>
  <si>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</si>
  <si>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</si>
  <si>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</si>
  <si>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</si>
  <si>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</si>
  <si>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</si>
  <si>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</si>
  <si>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</si>
  <si>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</si>
  <si>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</si>
  <si>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</si>
  <si>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</si>
  <si>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</si>
  <si>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</si>
  <si>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</si>
  <si>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</si>
  <si>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</si>
  <si>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</si>
  <si>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</si>
  <si>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</si>
  <si>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</si>
  <si>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</si>
  <si>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</si>
  <si>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</si>
  <si>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</si>
  <si>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</si>
  <si>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</si>
  <si>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</si>
  <si>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</si>
  <si>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</si>
  <si>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</si>
  <si>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</si>
  <si>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</si>
  <si>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</si>
  <si>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</si>
  <si>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</si>
  <si>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</si>
  <si>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</si>
  <si>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</si>
  <si>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</si>
  <si>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</si>
  <si>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</si>
  <si>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</si>
  <si>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</si>
  <si>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</si>
  <si>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</si>
  <si>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</si>
  <si>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</si>
  <si>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</si>
  <si>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</si>
  <si>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</si>
  <si>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</si>
  <si>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</si>
  <si>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</si>
  <si>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</si>
  <si>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</si>
  <si>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</si>
  <si>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</si>
  <si>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</si>
  <si>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</si>
  <si>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</si>
  <si>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</si>
  <si>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</si>
  <si>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</si>
  <si>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</si>
  <si>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</si>
  <si>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</si>
  <si>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</si>
  <si>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</si>
  <si>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</si>
  <si>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</si>
  <si>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</si>
  <si>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</si>
  <si>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</si>
  <si>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</si>
  <si>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</si>
  <si>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</si>
  <si>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</si>
  <si>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</si>
  <si>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</si>
  <si>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</si>
  <si>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</si>
  <si>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</si>
  <si>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</si>
  <si>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</si>
  <si>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</si>
  <si>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</si>
  <si>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</si>
  <si>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</si>
  <si>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</si>
  <si>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</si>
  <si>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</si>
  <si>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</si>
  <si>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</si>
  <si>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</si>
  <si>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</si>
  <si>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</si>
  <si>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</si>
  <si>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</si>
  <si>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</si>
  <si>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</si>
  <si>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</si>
  <si>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</si>
  <si>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</si>
  <si>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</si>
  <si>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</si>
  <si>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</si>
  <si>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</si>
  <si>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</si>
  <si>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</si>
  <si>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</si>
  <si>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</si>
  <si>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</si>
  <si>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</si>
  <si>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</si>
  <si>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</si>
  <si>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</si>
  <si>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</si>
  <si>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</si>
  <si>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</si>
  <si>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</si>
  <si>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</si>
  <si>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</si>
  <si>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</si>
  <si>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</si>
  <si>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</si>
  <si>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</si>
  <si>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</si>
  <si>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</si>
  <si>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</si>
  <si>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</si>
  <si>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</si>
  <si>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</si>
  <si>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</si>
  <si>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</si>
  <si>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</si>
  <si>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</si>
  <si>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</si>
  <si>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</si>
  <si>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</si>
  <si>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</si>
  <si>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</si>
  <si>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</si>
  <si>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</si>
  <si>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</si>
  <si>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</si>
  <si>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</si>
  <si>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</si>
  <si>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</si>
  <si>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</si>
  <si>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</si>
  <si>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</si>
  <si>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</si>
  <si>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</si>
  <si>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</si>
  <si>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</si>
  <si>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</si>
  <si>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</si>
  <si>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</si>
  <si>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</si>
  <si>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</si>
  <si>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</si>
  <si>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</si>
  <si>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</si>
  <si>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</si>
  <si>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</si>
  <si>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</si>
  <si>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</si>
  <si>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</si>
  <si>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</si>
  <si>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</si>
  <si>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</si>
  <si>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</si>
  <si>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</si>
  <si>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</si>
  <si>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</si>
  <si>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</si>
  <si>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</si>
  <si>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</si>
  <si>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</si>
  <si>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</si>
  <si>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</si>
  <si>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</si>
  <si>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</si>
  <si>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</si>
  <si>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</si>
  <si>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</si>
  <si>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</si>
  <si>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</si>
  <si>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</si>
  <si>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</si>
  <si>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</si>
  <si>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</si>
  <si>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</si>
  <si>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</si>
  <si>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</si>
  <si>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</si>
  <si>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</si>
  <si>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</si>
  <si>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</si>
  <si>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</si>
  <si>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</si>
  <si>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</si>
  <si>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</si>
  <si>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</si>
  <si>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</si>
  <si>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</si>
  <si>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</si>
  <si>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</si>
  <si>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</si>
  <si>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</si>
  <si>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</si>
  <si>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</si>
  <si>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</si>
  <si>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</si>
  <si>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</si>
  <si>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</si>
  <si>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</si>
  <si>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</si>
  <si>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</si>
  <si>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</si>
  <si>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</si>
  <si>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</si>
  <si>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</si>
  <si>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</si>
  <si>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</si>
  <si>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</si>
  <si>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</si>
  <si>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</si>
  <si>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</si>
  <si>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</si>
  <si>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</si>
  <si>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</si>
  <si>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</si>
  <si>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</si>
  <si>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</si>
  <si>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</si>
  <si>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</si>
  <si>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</si>
  <si>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</si>
  <si>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</si>
  <si>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</si>
  <si>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</si>
  <si>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</si>
  <si>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</si>
  <si>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</si>
  <si>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</si>
  <si>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</si>
  <si>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</si>
  <si>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</si>
  <si>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</si>
  <si>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</si>
  <si>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</si>
  <si>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</si>
  <si>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</si>
  <si>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</si>
  <si>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</si>
  <si>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</si>
  <si>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</si>
  <si>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</si>
  <si>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</si>
  <si>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</si>
  <si>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</si>
  <si>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</si>
  <si>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</si>
  <si>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</si>
  <si>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</si>
  <si>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</si>
  <si>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</si>
  <si>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</si>
  <si>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</si>
  <si>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</si>
  <si>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</si>
  <si>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</si>
  <si>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</si>
  <si>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</si>
  <si>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</si>
  <si>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</si>
  <si>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</si>
  <si>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</si>
  <si>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</si>
  <si>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</si>
  <si>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</si>
  <si>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</si>
  <si>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</si>
  <si>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</si>
  <si>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</si>
  <si>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</si>
  <si>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</si>
  <si>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</si>
  <si>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</si>
  <si>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</si>
  <si>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</si>
  <si>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</si>
  <si>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</si>
  <si>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</si>
  <si>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</si>
  <si>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</si>
  <si>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</si>
  <si>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</si>
  <si>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</si>
  <si>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</si>
  <si>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</si>
  <si>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</si>
  <si>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</si>
  <si>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</si>
  <si>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</si>
  <si>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</si>
  <si>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</si>
  <si>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</si>
  <si>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</si>
  <si>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</si>
  <si>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</si>
  <si>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</si>
  <si>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</si>
  <si>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</si>
  <si>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</si>
  <si>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</si>
  <si>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</si>
  <si>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</si>
  <si>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</si>
  <si>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</si>
  <si>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</si>
  <si>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</si>
  <si>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</si>
  <si>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</si>
  <si>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</si>
  <si>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</si>
  <si>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</si>
  <si>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</si>
  <si>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</si>
  <si>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</si>
  <si>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</si>
  <si>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</si>
  <si>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</si>
  <si>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</si>
  <si>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</si>
  <si>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</si>
  <si>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</si>
  <si>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</si>
  <si>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</si>
  <si>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</si>
  <si>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</si>
  <si>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</si>
  <si>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</si>
  <si>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</si>
  <si>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</si>
  <si>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</si>
  <si>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</si>
  <si>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</si>
  <si>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</si>
  <si>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</si>
  <si>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</si>
  <si>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</si>
  <si>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</si>
  <si>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</si>
  <si>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</si>
  <si>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</si>
  <si>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</si>
  <si>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</si>
  <si>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</si>
  <si>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</si>
  <si>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</si>
  <si>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</si>
  <si>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</si>
  <si>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</si>
  <si>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</si>
  <si>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</si>
  <si>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</si>
  <si>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</si>
  <si>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</si>
  <si>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</si>
  <si>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</si>
  <si>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</si>
  <si>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</si>
  <si>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</si>
  <si>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</si>
  <si>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</si>
  <si>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</si>
  <si>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</si>
  <si>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</si>
  <si>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</si>
  <si>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</si>
  <si>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</si>
  <si>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</si>
  <si>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</si>
  <si>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</si>
  <si>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</si>
  <si>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</si>
  <si>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</si>
  <si>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</si>
  <si>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</si>
  <si>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</si>
  <si>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</si>
  <si>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</si>
  <si>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</si>
  <si>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</si>
  <si>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</si>
  <si>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</si>
  <si>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</si>
  <si>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</si>
  <si>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</si>
  <si>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</si>
  <si>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</si>
  <si>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</si>
  <si>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</si>
  <si>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</si>
  <si>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</si>
  <si>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</si>
  <si>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</si>
  <si>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</si>
  <si>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</si>
  <si>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</si>
  <si>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</si>
  <si>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</si>
  <si>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</si>
  <si>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</si>
  <si>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</si>
  <si>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</si>
  <si>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</si>
  <si>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</si>
  <si>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</si>
  <si>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</si>
  <si>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</si>
  <si>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</si>
  <si>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</si>
  <si>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</si>
  <si>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</si>
  <si>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</si>
  <si>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</si>
  <si>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</si>
  <si>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</si>
  <si>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</si>
  <si>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</si>
  <si>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</si>
  <si>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</si>
  <si>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</si>
  <si>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</si>
  <si>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</si>
  <si>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</si>
  <si>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</si>
  <si>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</si>
  <si>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</si>
  <si>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</si>
  <si>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</si>
  <si>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</si>
  <si>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</si>
  <si>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</si>
  <si>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</si>
  <si>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</si>
  <si>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</si>
  <si>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</si>
  <si>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</si>
  <si>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</si>
  <si>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</si>
  <si>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</si>
  <si>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</si>
  <si>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</si>
  <si>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</si>
  <si>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</si>
  <si>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</si>
  <si>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</si>
  <si>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</si>
  <si>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</si>
  <si>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</si>
  <si>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</si>
  <si>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</si>
  <si>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</si>
  <si>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</si>
  <si>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</si>
  <si>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</si>
  <si>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</si>
  <si>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</si>
  <si>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</si>
  <si>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</si>
  <si>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</si>
  <si>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</si>
  <si>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</si>
  <si>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</si>
  <si>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</si>
  <si>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</si>
  <si>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</si>
  <si>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</si>
  <si>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</si>
  <si>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</si>
  <si>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</si>
  <si>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</si>
  <si>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</si>
  <si>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</si>
  <si>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</si>
  <si>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</si>
  <si>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</si>
  <si>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</si>
  <si>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</si>
  <si>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</si>
  <si>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</si>
  <si>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</si>
  <si>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</si>
  <si>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</si>
  <si>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</si>
  <si>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</si>
  <si>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</si>
  <si>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</si>
  <si>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</si>
  <si>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</si>
  <si>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</si>
  <si>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</si>
  <si>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</si>
  <si>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</si>
  <si>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</si>
  <si>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</si>
  <si>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</si>
  <si>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</si>
  <si>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</si>
  <si>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</si>
  <si>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</si>
  <si>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</si>
  <si>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</si>
  <si>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</si>
  <si>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</si>
  <si>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</si>
  <si>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</si>
  <si>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</si>
  <si>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</si>
  <si>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</si>
  <si>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</si>
  <si>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</si>
  <si>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</si>
  <si>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</si>
  <si>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</si>
  <si>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</si>
  <si>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</si>
  <si>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</si>
  <si>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</si>
  <si>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</si>
  <si>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</si>
  <si>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</si>
  <si>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</si>
  <si>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</si>
  <si>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</si>
  <si>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</si>
  <si>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</si>
  <si>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</si>
  <si>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</si>
  <si>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</si>
  <si>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</si>
  <si>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</si>
  <si>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</si>
  <si>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</si>
  <si>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</si>
  <si>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</si>
  <si>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</si>
  <si>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</si>
  <si>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</si>
  <si>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</si>
  <si>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</si>
  <si>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</si>
  <si>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</si>
  <si>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</si>
  <si>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</si>
  <si>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</si>
  <si>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</si>
  <si>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</si>
  <si>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</si>
  <si>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</si>
  <si>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</si>
  <si>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</si>
  <si>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</si>
  <si>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</si>
  <si>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</si>
  <si>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</si>
  <si>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</si>
  <si>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</si>
  <si>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</si>
  <si>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</si>
  <si>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</si>
  <si>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</si>
  <si>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</si>
  <si>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</si>
  <si>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</si>
  <si>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</si>
  <si>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</si>
  <si>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</si>
  <si>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</si>
  <si>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</si>
  <si>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</si>
  <si>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</si>
  <si>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</si>
  <si>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</si>
  <si>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</si>
  <si>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</si>
  <si>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</si>
  <si>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</si>
  <si>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</si>
  <si>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</si>
  <si>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</si>
  <si>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</si>
  <si>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</si>
  <si>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</si>
  <si>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</si>
  <si>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</si>
  <si>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</si>
  <si>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</si>
  <si>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</si>
  <si>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</si>
  <si>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</si>
  <si>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</si>
  <si>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</si>
  <si>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</si>
  <si>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</si>
  <si>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</si>
  <si>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</si>
  <si>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</si>
  <si>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</si>
  <si>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</si>
  <si>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</si>
  <si>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</si>
  <si>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</si>
  <si>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</si>
  <si>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</si>
  <si>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</si>
  <si>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</si>
  <si>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</si>
  <si>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</si>
  <si>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</si>
  <si>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</si>
  <si>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</si>
  <si>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</si>
  <si>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</si>
  <si>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</si>
  <si>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</si>
  <si>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</si>
  <si>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</si>
  <si>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</si>
  <si>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</si>
  <si>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</si>
  <si>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</si>
  <si>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</si>
  <si>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</si>
  <si>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</si>
  <si>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</si>
  <si>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</si>
  <si>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</si>
  <si>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</si>
  <si>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</si>
  <si>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</si>
  <si>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</si>
  <si>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</si>
  <si>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</si>
  <si>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</si>
  <si>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</si>
  <si>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</si>
  <si>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</si>
  <si>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</si>
  <si>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</si>
  <si>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</si>
  <si>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</si>
  <si>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</si>
  <si>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</si>
  <si>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</si>
  <si>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</si>
  <si>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</si>
  <si>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</si>
  <si>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</si>
  <si>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</si>
  <si>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</si>
  <si>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</si>
  <si>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</si>
  <si>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</si>
  <si>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</si>
  <si>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</si>
  <si>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</si>
  <si>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</si>
  <si>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</si>
  <si>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</si>
  <si>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</si>
  <si>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</si>
  <si>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</si>
  <si>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</si>
  <si>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</si>
  <si>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</si>
  <si>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</si>
  <si>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</si>
  <si>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</si>
  <si>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</si>
  <si>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</si>
  <si>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</si>
  <si>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</si>
  <si>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</si>
  <si>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</si>
  <si>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</si>
  <si>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</si>
  <si>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</si>
  <si>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</si>
  <si>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</si>
  <si>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</si>
  <si>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</si>
  <si>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</si>
  <si>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</si>
  <si>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</si>
  <si>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</si>
  <si>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</si>
  <si>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</si>
  <si>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</si>
  <si>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</si>
  <si>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</si>
  <si>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</si>
  <si>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</si>
  <si>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</si>
  <si>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</si>
  <si>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</si>
  <si>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</si>
  <si>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</si>
  <si>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</si>
  <si>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</si>
  <si>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</si>
  <si>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</si>
  <si>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</si>
  <si>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</si>
  <si>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</si>
  <si>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</si>
  <si>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</si>
  <si>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</si>
  <si>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</si>
  <si>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</si>
  <si>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</si>
  <si>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</si>
  <si>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</si>
  <si>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</si>
  <si>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</si>
  <si>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</si>
  <si>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</si>
  <si>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</si>
  <si>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</si>
  <si>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</si>
  <si>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</si>
  <si>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</si>
  <si>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</si>
  <si>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</si>
  <si>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</si>
  <si>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</si>
  <si>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</si>
  <si>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</si>
  <si>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</si>
  <si>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</si>
  <si>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</si>
  <si>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</si>
  <si>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</si>
  <si>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</si>
  <si>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</si>
  <si>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</si>
  <si>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</si>
  <si>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</si>
  <si>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</si>
  <si>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</si>
  <si>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</si>
  <si>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</si>
  <si>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</si>
  <si>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</si>
  <si>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</si>
  <si>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</si>
  <si>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</si>
  <si>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</si>
  <si>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</si>
  <si>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</si>
  <si>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</si>
  <si>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</si>
  <si>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</si>
  <si>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</si>
  <si>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</si>
  <si>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</si>
  <si>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</si>
  <si>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</si>
  <si>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</si>
  <si>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</si>
  <si>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</si>
  <si>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</si>
  <si>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</si>
  <si>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</si>
  <si>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</si>
  <si>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</si>
  <si>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</si>
  <si>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</si>
  <si>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</si>
  <si>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</si>
  <si>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</si>
  <si>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</si>
  <si>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</si>
  <si>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</si>
  <si>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</si>
  <si>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</si>
  <si>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</si>
  <si>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</si>
  <si>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</si>
  <si>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</si>
  <si>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</si>
  <si>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</si>
  <si>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</si>
  <si>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</si>
  <si>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</si>
  <si>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</si>
  <si>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</si>
  <si>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</si>
  <si>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</si>
  <si>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</si>
  <si>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</si>
  <si>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</si>
  <si>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</si>
  <si>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</si>
  <si>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</si>
  <si>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</si>
  <si>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</si>
  <si>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</si>
  <si>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</si>
  <si>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</si>
  <si>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</si>
  <si>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</si>
  <si>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</si>
  <si>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</si>
  <si>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</si>
  <si>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</si>
  <si>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</si>
  <si>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</si>
  <si>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</si>
  <si>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</si>
  <si>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</si>
  <si>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</si>
  <si>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</si>
  <si>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</si>
  <si>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</si>
  <si>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</si>
  <si>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</si>
  <si>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</si>
  <si>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</si>
  <si>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</si>
  <si>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</si>
  <si>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</si>
  <si>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</si>
  <si>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</si>
  <si>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</si>
  <si>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</si>
  <si>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</si>
  <si>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</si>
  <si>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</si>
  <si>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</si>
  <si>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</si>
  <si>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</si>
  <si>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</si>
  <si>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</si>
  <si>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</si>
  <si>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</si>
  <si>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</si>
  <si>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</si>
  <si>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</si>
  <si>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</si>
  <si>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</si>
  <si>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</si>
  <si>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</si>
  <si>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</si>
  <si>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</si>
  <si>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</si>
  <si>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</si>
  <si>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</si>
  <si>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</si>
  <si>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</si>
  <si>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</si>
  <si>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</si>
  <si>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</si>
  <si>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</si>
  <si>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</si>
  <si>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</si>
  <si>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</si>
  <si>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</si>
  <si>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</si>
  <si>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</si>
  <si>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</si>
  <si>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</si>
  <si>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</si>
  <si>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</si>
  <si>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</si>
  <si>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</si>
  <si>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</si>
  <si>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</si>
  <si>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</si>
  <si>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</si>
  <si>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</si>
  <si>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</si>
  <si>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</si>
  <si>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</si>
  <si>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</si>
  <si>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</si>
  <si>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</si>
  <si>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</si>
  <si>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</si>
  <si>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</si>
  <si>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</si>
  <si>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</si>
  <si>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</si>
  <si>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</si>
  <si>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</si>
  <si>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</si>
  <si>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</si>
  <si>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</si>
  <si>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</si>
  <si>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</si>
  <si>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</si>
  <si>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</si>
  <si>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</si>
  <si>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</si>
  <si>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</si>
  <si>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</si>
  <si>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</si>
  <si>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</si>
  <si>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</si>
  <si>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</si>
  <si>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</si>
  <si>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</si>
  <si>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</si>
  <si>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</si>
  <si>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</si>
  <si>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</si>
  <si>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</si>
  <si>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</si>
  <si>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</si>
  <si>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</si>
  <si>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</si>
  <si>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</si>
  <si>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</si>
  <si>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</si>
  <si>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</si>
  <si>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</si>
  <si>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</si>
  <si>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</si>
  <si>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</si>
  <si>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</si>
  <si>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</si>
  <si>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</si>
  <si>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</si>
  <si>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</si>
  <si>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</si>
  <si>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</si>
  <si>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</si>
  <si>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</si>
  <si>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</si>
  <si>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</si>
  <si>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</si>
  <si>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</si>
  <si>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</si>
  <si>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</si>
  <si>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</si>
  <si>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</si>
  <si>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</si>
  <si>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</si>
  <si>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</si>
  <si>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</si>
  <si>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</si>
  <si>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</si>
  <si>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</si>
  <si>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</si>
  <si>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</si>
  <si>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</si>
  <si>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</si>
  <si>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</si>
  <si>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</si>
  <si>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</si>
  <si>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</si>
  <si>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</si>
  <si>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</si>
  <si>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</si>
  <si>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</si>
  <si>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</si>
  <si>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</si>
  <si>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</si>
  <si>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</si>
  <si>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</si>
  <si>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</si>
  <si>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</si>
  <si>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</si>
  <si>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</si>
  <si>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</si>
  <si>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</si>
  <si>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</si>
  <si>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</si>
  <si>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</si>
  <si>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</si>
  <si>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</si>
  <si>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</si>
  <si>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</si>
  <si>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</si>
  <si>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</si>
  <si>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</si>
  <si>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</si>
  <si>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</si>
  <si>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</si>
  <si>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</si>
  <si>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</si>
  <si>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</si>
  <si>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</si>
  <si>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</si>
  <si>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</si>
  <si>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</si>
  <si>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</si>
  <si>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</si>
  <si>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</si>
  <si>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</si>
  <si>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</si>
  <si>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</si>
  <si>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</si>
  <si>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</si>
  <si>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</si>
  <si>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</si>
  <si>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</si>
  <si>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</si>
  <si>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</si>
  <si>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</si>
  <si>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</si>
  <si>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</si>
  <si>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</si>
  <si>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</si>
  <si>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</si>
  <si>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</si>
  <si>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</si>
  <si>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</si>
  <si>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</si>
  <si>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</si>
  <si>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</si>
  <si>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</si>
  <si>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</si>
  <si>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</si>
  <si>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</si>
  <si>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</si>
  <si>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</si>
  <si>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</si>
  <si>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</si>
  <si>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</si>
  <si>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</si>
  <si>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</si>
  <si>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</si>
  <si>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</si>
  <si>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</si>
  <si>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</si>
  <si>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</si>
  <si>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</si>
  <si>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</si>
  <si>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</si>
  <si>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</si>
  <si>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</si>
  <si>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</si>
  <si>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</si>
  <si>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</si>
  <si>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</si>
  <si>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</si>
  <si>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</si>
  <si>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</si>
  <si>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</si>
  <si>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</si>
  <si>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</si>
  <si>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</si>
  <si>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</si>
  <si>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</si>
  <si>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</si>
  <si>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</si>
  <si>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</si>
  <si>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</si>
  <si>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</si>
  <si>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</si>
  <si>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</si>
  <si>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</si>
  <si>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</si>
  <si>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</si>
  <si>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</si>
  <si>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</si>
  <si>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</si>
  <si>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</si>
  <si>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</si>
  <si>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</si>
  <si>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</si>
  <si>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</si>
  <si>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</si>
  <si>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</si>
  <si>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</si>
  <si>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</si>
  <si>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</si>
  <si>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</si>
  <si>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</si>
  <si>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</si>
  <si>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</si>
  <si>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</si>
  <si>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</si>
  <si>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</si>
  <si>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</si>
  <si>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</si>
  <si>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</si>
  <si>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</si>
  <si>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</si>
  <si>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</si>
  <si>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</si>
  <si>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</si>
  <si>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</si>
  <si>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</si>
  <si>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</si>
  <si>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</si>
  <si>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</si>
  <si>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</si>
  <si>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</si>
  <si>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</si>
  <si>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</si>
  <si>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</si>
  <si>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</si>
  <si>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</si>
  <si>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</si>
  <si>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</si>
  <si>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</si>
  <si>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</si>
  <si>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</si>
  <si>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</si>
  <si>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</si>
  <si>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</si>
  <si>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</si>
  <si>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</si>
  <si>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</si>
  <si>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</si>
  <si>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</si>
  <si>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</si>
  <si>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</si>
  <si>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</si>
  <si>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</si>
  <si>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</si>
  <si>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</si>
  <si>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</si>
  <si>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</si>
  <si>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</si>
  <si>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</si>
  <si>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</si>
  <si>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</si>
  <si>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</si>
  <si>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</si>
  <si>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</si>
  <si>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</si>
  <si>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</si>
  <si>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</si>
  <si>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</si>
  <si>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</si>
  <si>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</si>
  <si>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</si>
  <si>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</si>
  <si>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</si>
  <si>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</si>
  <si>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</si>
  <si>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</si>
  <si>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</si>
  <si>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</si>
  <si>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</si>
  <si>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</si>
  <si>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</si>
  <si>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</si>
  <si>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</si>
  <si>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</si>
  <si>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</si>
  <si>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</si>
  <si>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</si>
  <si>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</si>
  <si>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</si>
  <si>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</si>
  <si>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</si>
  <si>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</si>
  <si>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</si>
  <si>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</si>
  <si>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</si>
  <si>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</si>
  <si>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</si>
  <si>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</si>
  <si>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</si>
  <si>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</si>
  <si>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</si>
  <si>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</si>
  <si>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</si>
  <si>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</si>
  <si>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</si>
  <si>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</si>
  <si>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</si>
  <si>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</si>
  <si>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</si>
  <si>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</si>
  <si>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</si>
  <si>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</si>
  <si>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</si>
  <si>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</si>
  <si>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</si>
  <si>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</si>
  <si>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</si>
  <si>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</si>
  <si>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</si>
  <si>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</si>
  <si>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</si>
  <si>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</si>
  <si>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</si>
  <si>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</si>
  <si>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</si>
  <si>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</si>
  <si>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</si>
  <si>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</si>
  <si>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</si>
  <si>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</si>
  <si>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</si>
  <si>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</si>
  <si>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</si>
  <si>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</si>
  <si>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</si>
  <si>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</si>
  <si>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</si>
  <si>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</si>
  <si>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</si>
  <si>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</si>
  <si>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</si>
  <si>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</si>
  <si>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</si>
  <si>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</si>
  <si>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</si>
  <si>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</si>
  <si>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</si>
  <si>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</si>
  <si>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</si>
  <si>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</si>
  <si>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</si>
  <si>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</si>
  <si>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</si>
  <si>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</si>
  <si>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</si>
  <si>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</si>
  <si>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</si>
  <si>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</si>
  <si>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</si>
  <si>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</si>
  <si>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</si>
  <si>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</si>
  <si>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</si>
  <si>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</si>
  <si>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</si>
  <si>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</si>
  <si>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</si>
  <si>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</si>
  <si>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</si>
  <si>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</si>
  <si>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</si>
  <si>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</si>
  <si>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</si>
  <si>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</si>
  <si>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</si>
  <si>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</si>
  <si>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</si>
  <si>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</si>
  <si>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</si>
  <si>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</si>
  <si>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</si>
  <si>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</si>
  <si>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</si>
  <si>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</si>
  <si>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</si>
  <si>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</si>
  <si>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</si>
  <si>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</si>
  <si>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</si>
  <si>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</si>
  <si>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</si>
  <si>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</si>
  <si>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</si>
  <si>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</si>
  <si>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</si>
  <si>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</si>
  <si>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</si>
  <si>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</si>
  <si>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</si>
  <si>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</si>
  <si>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</si>
  <si>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</si>
  <si>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</si>
  <si>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</si>
  <si>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</si>
  <si>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</si>
  <si>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</si>
  <si>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</si>
  <si>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</si>
  <si>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</si>
  <si>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</si>
  <si>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</si>
  <si>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</si>
  <si>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</si>
  <si>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</si>
  <si>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</si>
  <si>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</si>
  <si>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</si>
  <si>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</si>
  <si>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</si>
  <si>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</si>
  <si>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</si>
  <si>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</si>
  <si>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</si>
  <si>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</si>
  <si>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</si>
  <si>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</si>
  <si>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</si>
  <si>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</si>
  <si>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</si>
  <si>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</si>
  <si>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</si>
  <si>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</si>
  <si>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</si>
  <si>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</si>
  <si>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</si>
  <si>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</si>
  <si>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</si>
  <si>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</si>
  <si>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</si>
  <si>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</si>
  <si>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</si>
  <si>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</si>
  <si>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</si>
  <si>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</si>
  <si>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</si>
  <si>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</si>
  <si>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</si>
  <si>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</si>
  <si>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</si>
  <si>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</si>
  <si>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</si>
  <si>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</si>
  <si>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</si>
  <si>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</si>
  <si>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</si>
  <si>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</si>
  <si>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</si>
  <si>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</si>
  <si>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</si>
  <si>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</si>
  <si>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</si>
  <si>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</si>
  <si>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</si>
  <si>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</si>
  <si>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</si>
  <si>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</si>
  <si>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</si>
  <si>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</si>
  <si>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</si>
  <si>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</si>
  <si>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</si>
  <si>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</si>
  <si>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</si>
  <si>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</si>
  <si>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</si>
  <si>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</si>
  <si>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</si>
  <si>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</si>
  <si>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</si>
  <si>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</si>
  <si>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</si>
  <si>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</si>
  <si>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</si>
  <si>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</si>
  <si>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</si>
  <si>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</si>
  <si>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</si>
  <si>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</si>
  <si>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</si>
  <si>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</si>
  <si>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</si>
  <si>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</si>
  <si>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</si>
  <si>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</si>
  <si>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</si>
  <si>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</si>
  <si>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</si>
  <si>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</si>
  <si>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</si>
  <si>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</si>
  <si>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</si>
  <si>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</si>
  <si>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</si>
  <si>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</si>
  <si>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</si>
  <si>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</si>
  <si>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</si>
  <si>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</si>
  <si>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</si>
  <si>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</si>
  <si>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</si>
  <si>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</si>
  <si>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</si>
  <si>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</si>
  <si>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</si>
  <si>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</si>
  <si>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</si>
  <si>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</si>
  <si>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</si>
  <si>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</si>
  <si>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</si>
  <si>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</si>
  <si>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</si>
  <si>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</si>
  <si>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</si>
  <si>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</si>
  <si>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</si>
  <si>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</si>
  <si>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</si>
  <si>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</si>
  <si>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</si>
  <si>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</si>
  <si>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</si>
  <si>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</si>
  <si>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</si>
  <si>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</si>
  <si>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</si>
  <si>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</si>
  <si>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</si>
  <si>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</si>
  <si>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</si>
  <si>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</si>
  <si>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</si>
  <si>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</si>
  <si>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</si>
  <si>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</si>
  <si>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</si>
  <si>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</si>
  <si>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</si>
  <si>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</si>
  <si>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</si>
  <si>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</si>
  <si>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</si>
  <si>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</si>
  <si>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</si>
  <si>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</si>
  <si>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</si>
  <si>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</si>
  <si>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</si>
  <si>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</si>
  <si>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</si>
  <si>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</si>
  <si>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</si>
  <si>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</si>
  <si>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</si>
  <si>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</si>
  <si>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</si>
  <si>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</si>
  <si>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</si>
  <si>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</si>
  <si>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</si>
  <si>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</si>
  <si>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</si>
  <si>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</si>
  <si>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</si>
  <si>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</si>
  <si>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</si>
  <si>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</si>
  <si>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</si>
  <si>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</si>
  <si>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</si>
  <si>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</si>
  <si>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</si>
  <si>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</si>
  <si>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</si>
  <si>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</si>
  <si>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</si>
  <si>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</si>
  <si>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</si>
  <si>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</si>
  <si>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</si>
  <si>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</si>
  <si>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</si>
  <si>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</si>
  <si>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</si>
  <si>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</si>
  <si>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</si>
  <si>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</si>
  <si>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</si>
  <si>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</si>
  <si>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</si>
  <si>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</si>
  <si>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</si>
  <si>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</si>
  <si>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</si>
  <si>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</si>
  <si>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</si>
  <si>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</si>
  <si>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</si>
  <si>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</si>
  <si>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</si>
  <si>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</si>
  <si>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</si>
  <si>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</si>
  <si>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</si>
  <si>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</si>
  <si>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</si>
  <si>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</si>
  <si>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</si>
  <si>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</si>
  <si>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</si>
  <si>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</si>
  <si>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</si>
  <si>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</si>
  <si>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</si>
  <si>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</si>
  <si>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</si>
  <si>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</si>
  <si>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</si>
  <si>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</si>
  <si>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</si>
  <si>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</si>
  <si>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</si>
  <si>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</si>
  <si>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</si>
  <si>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</si>
  <si>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</si>
  <si>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</si>
  <si>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</si>
  <si>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</si>
  <si>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</si>
  <si>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</si>
  <si>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</si>
  <si>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</si>
  <si>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</si>
  <si>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</si>
  <si>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</si>
  <si>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</si>
  <si>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</si>
  <si>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</si>
  <si>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</si>
  <si>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</si>
  <si>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</si>
  <si>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</si>
  <si>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</si>
  <si>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</si>
  <si>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</si>
  <si>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</si>
  <si>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</si>
  <si>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</si>
  <si>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</si>
  <si>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</si>
  <si>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</si>
  <si>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</si>
  <si>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</si>
  <si>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</si>
  <si>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</si>
  <si>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</si>
  <si>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</si>
  <si>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</si>
  <si>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</si>
  <si>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</si>
  <si>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</si>
  <si>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</si>
  <si>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</si>
  <si>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</si>
  <si>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</si>
  <si>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</si>
  <si>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</si>
  <si>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</si>
  <si>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</si>
  <si>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</si>
  <si>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</si>
  <si>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</si>
  <si>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</si>
  <si>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</si>
  <si>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</si>
  <si>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</si>
  <si>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</si>
  <si>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</si>
  <si>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</si>
  <si>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</si>
  <si>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</si>
  <si>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</si>
  <si>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</si>
  <si>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</si>
  <si>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</si>
  <si>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</si>
  <si>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</si>
  <si>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</si>
  <si>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</si>
  <si>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</si>
  <si>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</si>
  <si>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</si>
  <si>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</si>
  <si>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</si>
  <si>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</si>
  <si>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</si>
  <si>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</si>
  <si>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</si>
  <si>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</si>
  <si>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</si>
  <si>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</si>
  <si>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</si>
  <si>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</si>
  <si>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</si>
  <si>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</si>
  <si>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</si>
  <si>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</si>
  <si>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</si>
  <si>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</si>
  <si>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</si>
  <si>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</si>
  <si>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</si>
  <si>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</si>
  <si>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</si>
  <si>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</si>
  <si>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</si>
  <si>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</si>
  <si>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</si>
  <si>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</si>
  <si>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</si>
  <si>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</si>
  <si>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</si>
  <si>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</si>
  <si>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</si>
  <si>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</si>
  <si>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</si>
  <si>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</si>
  <si>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</si>
  <si>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</si>
  <si>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</si>
  <si>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</si>
  <si>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</si>
  <si>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</si>
  <si>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</si>
  <si>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</si>
  <si>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</si>
  <si>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</si>
  <si>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</si>
  <si>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</si>
  <si>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</si>
  <si>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</si>
  <si>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</si>
  <si>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</si>
  <si>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</si>
  <si>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</si>
  <si>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</si>
  <si>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</si>
  <si>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</si>
  <si>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</si>
  <si>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</si>
  <si>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</si>
  <si>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</si>
  <si>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</si>
  <si>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</si>
  <si>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</si>
  <si>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</si>
  <si>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</si>
  <si>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</si>
  <si>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</si>
  <si>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</si>
  <si>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</si>
  <si>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</si>
  <si>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</si>
  <si>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</si>
  <si>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</si>
  <si>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</si>
  <si>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</si>
  <si>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</si>
  <si>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</si>
  <si>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</si>
  <si>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</si>
  <si>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</si>
  <si>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</si>
  <si>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</si>
  <si>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</si>
  <si>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</si>
  <si>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</si>
  <si>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</si>
  <si>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</si>
  <si>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</si>
  <si>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</si>
  <si>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</si>
  <si>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</si>
  <si>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</si>
  <si>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</si>
  <si>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</si>
  <si>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</si>
  <si>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</si>
  <si>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</si>
  <si>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</si>
  <si>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</si>
  <si>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</si>
  <si>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</si>
  <si>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</si>
  <si>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</si>
  <si>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</si>
  <si>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</si>
  <si>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</si>
  <si>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</si>
  <si>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</si>
  <si>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</si>
  <si>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</si>
  <si>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</si>
  <si>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</si>
  <si>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</si>
  <si>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</si>
  <si>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</si>
  <si>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</si>
  <si>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</si>
  <si>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</si>
  <si>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</si>
  <si>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</si>
  <si>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</si>
  <si>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</si>
  <si>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</si>
  <si>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</si>
  <si>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</si>
  <si>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</si>
  <si>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</si>
  <si>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</si>
  <si>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</si>
  <si>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</si>
  <si>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</si>
  <si>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</si>
  <si>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</si>
  <si>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</si>
  <si>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</si>
  <si>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</si>
  <si>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</si>
  <si>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</si>
  <si>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</si>
  <si>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</si>
  <si>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</si>
  <si>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</si>
  <si>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</si>
  <si>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</si>
  <si>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</si>
  <si>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</si>
  <si>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</si>
  <si>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</si>
  <si>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</si>
  <si>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</si>
  <si>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</si>
  <si>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</si>
  <si>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</si>
  <si>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</si>
  <si>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</si>
  <si>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</si>
  <si>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</si>
  <si>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</si>
  <si>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</si>
  <si>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</si>
  <si>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</si>
  <si>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</si>
  <si>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</si>
  <si>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</si>
  <si>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</si>
  <si>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</si>
  <si>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</si>
  <si>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</si>
  <si>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</si>
  <si>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</si>
  <si>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</si>
  <si>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</si>
  <si>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</si>
  <si>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</si>
  <si>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</si>
  <si>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</si>
  <si>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</si>
  <si>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</si>
  <si>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</si>
  <si>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</si>
  <si>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</si>
  <si>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</si>
  <si>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</si>
  <si>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</si>
  <si>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</si>
  <si>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</si>
  <si>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</si>
  <si>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</si>
  <si>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</si>
  <si>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</si>
  <si>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</si>
  <si>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</si>
  <si>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</si>
  <si>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</si>
  <si>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</si>
  <si>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</si>
  <si>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</si>
  <si>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</si>
  <si>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</si>
  <si>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</si>
  <si>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</si>
  <si>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</si>
  <si>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</si>
  <si>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</si>
  <si>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</si>
  <si>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</si>
  <si>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</si>
  <si>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</si>
  <si>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</si>
  <si>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</si>
  <si>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</si>
  <si>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</si>
  <si>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</si>
  <si>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</si>
  <si>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</si>
  <si>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</si>
  <si>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</si>
  <si>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</si>
  <si>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</si>
  <si>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</si>
  <si>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</si>
  <si>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</si>
  <si>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</si>
  <si>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</si>
  <si>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</si>
  <si>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</si>
  <si>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</si>
  <si>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</si>
  <si>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</si>
  <si>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</si>
  <si>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</si>
  <si>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</si>
  <si>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</si>
  <si>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</si>
  <si>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</si>
  <si>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</si>
  <si>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</si>
  <si>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</si>
  <si>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</si>
  <si>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</si>
  <si>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</si>
  <si>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</si>
  <si>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</si>
  <si>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</si>
  <si>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</si>
  <si>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</si>
  <si>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</si>
  <si>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</si>
  <si>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</si>
  <si>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</si>
  <si>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</si>
  <si>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</si>
  <si>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</si>
  <si>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</si>
  <si>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</si>
  <si>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</si>
  <si>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</si>
  <si>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</si>
  <si>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</si>
  <si>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</si>
  <si>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</si>
  <si>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</si>
  <si>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</si>
  <si>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</si>
  <si>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</si>
  <si>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</si>
  <si>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</si>
  <si>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</si>
  <si>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</si>
  <si>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</si>
  <si>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</si>
  <si>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</si>
  <si>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</si>
  <si>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</si>
  <si>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</si>
  <si>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</si>
  <si>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</si>
  <si>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</si>
  <si>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</si>
  <si>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</si>
  <si>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</si>
  <si>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</si>
  <si>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</si>
  <si>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</si>
  <si>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</si>
  <si>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</si>
  <si>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</si>
  <si>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</si>
  <si>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</si>
  <si>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</si>
  <si>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</si>
  <si>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</si>
  <si>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</si>
  <si>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</si>
  <si>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</si>
  <si>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</si>
  <si>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</si>
  <si>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</si>
  <si>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</si>
  <si>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</si>
  <si>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</si>
  <si>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</si>
  <si>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</si>
  <si>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</si>
  <si>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</si>
  <si>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</si>
  <si>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</si>
  <si>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</si>
  <si>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</si>
  <si>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</si>
  <si>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</si>
  <si>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</si>
  <si>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</si>
  <si>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</si>
  <si>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</si>
  <si>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</si>
  <si>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</si>
  <si>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</si>
  <si>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</si>
  <si>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</si>
  <si>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</si>
  <si>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</si>
  <si>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</si>
  <si>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</si>
  <si>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</si>
  <si>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</si>
  <si>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</si>
  <si>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</si>
  <si>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</si>
  <si>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</si>
  <si>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</si>
  <si>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</si>
  <si>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</si>
  <si>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</si>
  <si>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</si>
  <si>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</si>
  <si>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</si>
  <si>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</si>
  <si>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</si>
  <si>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</si>
  <si>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</si>
  <si>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</si>
  <si>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</si>
  <si>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</si>
  <si>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</si>
  <si>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</si>
  <si>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</si>
  <si>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</si>
  <si>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</si>
  <si>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</si>
  <si>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</si>
  <si>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</si>
  <si>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</si>
  <si>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</si>
  <si>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</si>
  <si>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</si>
  <si>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</si>
  <si>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</si>
  <si>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</si>
  <si>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</si>
  <si>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</si>
  <si>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</si>
  <si>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</si>
  <si>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</si>
  <si>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</si>
  <si>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</si>
  <si>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</si>
  <si>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</si>
  <si>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</si>
  <si>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</si>
  <si>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</si>
  <si>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</si>
  <si>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</si>
  <si>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</si>
  <si>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</si>
  <si>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</si>
  <si>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</si>
  <si>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</si>
  <si>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</si>
  <si>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</si>
  <si>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</si>
  <si>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</si>
  <si>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</si>
  <si>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</si>
  <si>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</si>
  <si>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</si>
  <si>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</si>
  <si>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</si>
  <si>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</si>
  <si>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</si>
  <si>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</si>
  <si>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</si>
  <si>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</si>
  <si>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</si>
  <si>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</si>
  <si>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</si>
  <si>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</si>
  <si>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</si>
  <si>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</si>
  <si>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</si>
  <si>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</si>
  <si>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</si>
  <si>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</si>
  <si>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</si>
  <si>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</si>
  <si>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</si>
  <si>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</si>
  <si>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</si>
  <si>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</si>
  <si>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</si>
  <si>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</si>
  <si>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</si>
  <si>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</si>
  <si>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</si>
  <si>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</si>
  <si>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</si>
  <si>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</si>
  <si>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</si>
  <si>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</si>
  <si>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</si>
  <si>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</si>
  <si>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</si>
  <si>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</si>
  <si>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</si>
  <si>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</si>
  <si>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</si>
  <si>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</si>
  <si>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</si>
  <si>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</si>
  <si>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</si>
  <si>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</si>
  <si>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</si>
  <si>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</si>
  <si>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</si>
  <si>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</si>
  <si>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</si>
  <si>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</si>
  <si>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</si>
  <si>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</si>
  <si>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</si>
  <si>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</si>
  <si>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</si>
  <si>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</si>
  <si>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</si>
  <si>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</si>
  <si>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</si>
  <si>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</si>
  <si>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</si>
  <si>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</si>
  <si>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</si>
  <si>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</si>
  <si>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</si>
  <si>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</si>
  <si>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</si>
  <si>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</si>
  <si>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</si>
  <si>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</si>
  <si>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</si>
  <si>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</si>
  <si>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</si>
  <si>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</si>
  <si>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</si>
  <si>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</si>
  <si>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</si>
  <si>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</si>
  <si>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</si>
  <si>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</si>
  <si>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</si>
  <si>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</si>
  <si>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</si>
  <si>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</si>
  <si>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</si>
  <si>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</si>
  <si>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</si>
  <si>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</si>
  <si>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</si>
  <si>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</si>
  <si>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</si>
  <si>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</si>
  <si>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</si>
  <si>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</si>
  <si>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</si>
  <si>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</si>
  <si>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</si>
  <si>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</si>
  <si>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</si>
  <si>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</si>
  <si>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</si>
  <si>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</si>
  <si>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</si>
  <si>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</si>
  <si>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</si>
  <si>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</si>
  <si>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</si>
  <si>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</si>
  <si>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</si>
  <si>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</si>
  <si>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</si>
  <si>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</si>
  <si>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</si>
  <si>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</si>
  <si>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</si>
  <si>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</si>
  <si>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</si>
  <si>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</si>
  <si>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</si>
  <si>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</si>
  <si>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</si>
  <si>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</si>
  <si>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</si>
  <si>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</si>
  <si>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</si>
  <si>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</si>
  <si>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</si>
  <si>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</si>
  <si>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</si>
  <si>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</si>
  <si>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</si>
  <si>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</si>
  <si>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</si>
  <si>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</si>
  <si>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</si>
  <si>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</si>
  <si>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</si>
  <si>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</si>
  <si>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</si>
  <si>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</si>
  <si>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</si>
  <si>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</si>
  <si>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</si>
  <si>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</si>
  <si>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</si>
  <si>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</si>
  <si>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</si>
  <si>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</si>
  <si>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</si>
  <si>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</si>
  <si>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</si>
  <si>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</si>
  <si>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</si>
  <si>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</si>
  <si>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</si>
  <si>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</si>
  <si>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</si>
  <si>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</si>
  <si>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</si>
  <si>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</si>
  <si>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</si>
  <si>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</si>
  <si>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</si>
  <si>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</si>
  <si>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</si>
  <si>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</si>
  <si>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</si>
  <si>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</si>
  <si>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</si>
  <si>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</si>
  <si>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</si>
  <si>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</si>
  <si>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</si>
  <si>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</si>
  <si>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</si>
  <si>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</si>
  <si>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</si>
  <si>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</si>
  <si>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</si>
  <si>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</si>
  <si>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</si>
  <si>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</si>
  <si>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</si>
  <si>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</si>
  <si>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</si>
  <si>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</si>
  <si>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</si>
  <si>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</si>
  <si>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</si>
  <si>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</si>
  <si>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</si>
  <si>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</si>
  <si>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</si>
  <si>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</si>
  <si>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</si>
  <si>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</si>
  <si>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</si>
  <si>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</si>
  <si>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</si>
  <si>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</si>
  <si>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</si>
  <si>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</si>
  <si>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</si>
  <si>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</si>
  <si>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</si>
  <si>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</si>
  <si>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</si>
  <si>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</si>
  <si>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</si>
  <si>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</si>
  <si>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</si>
  <si>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</si>
  <si>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</si>
  <si>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</si>
  <si>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</si>
  <si>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</si>
  <si>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</si>
  <si>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</si>
  <si>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</si>
  <si>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</si>
  <si>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</si>
  <si>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</si>
  <si>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</si>
  <si>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</si>
  <si>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</si>
  <si>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</si>
  <si>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</si>
  <si>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</si>
  <si>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</si>
  <si>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</si>
  <si>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</si>
  <si>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</si>
  <si>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</si>
  <si>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</si>
  <si>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</si>
  <si>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</si>
  <si>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</si>
  <si>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</si>
  <si>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</si>
  <si>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</si>
  <si>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</si>
  <si>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</si>
  <si>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</si>
  <si>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</si>
  <si>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</si>
  <si>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</si>
  <si>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</si>
  <si>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</si>
  <si>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</si>
  <si>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</si>
  <si>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</si>
  <si>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</si>
  <si>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</si>
  <si>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</si>
  <si>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</si>
  <si>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</si>
  <si>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</si>
  <si>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</si>
  <si>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</si>
  <si>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</si>
  <si>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</si>
  <si>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</si>
  <si>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</si>
  <si>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</si>
  <si>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</si>
  <si>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</si>
  <si>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</si>
  <si>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</si>
  <si>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</si>
  <si>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</si>
  <si>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</si>
  <si>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</si>
  <si>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</si>
  <si>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</si>
  <si>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</si>
  <si>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</si>
  <si>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</si>
  <si>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</si>
  <si>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</si>
  <si>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</si>
  <si>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</si>
  <si>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</si>
  <si>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</si>
  <si>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</si>
  <si>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</si>
  <si>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</si>
  <si>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</si>
  <si>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</si>
  <si>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</si>
  <si>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</si>
  <si>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</si>
  <si>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</si>
  <si>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</si>
  <si>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</si>
  <si>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</si>
  <si>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</si>
  <si>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</si>
  <si>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</si>
  <si>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</si>
  <si>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</si>
  <si>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</si>
  <si>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</si>
  <si>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</si>
  <si>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</si>
  <si>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</si>
  <si>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</si>
  <si>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</si>
  <si>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</si>
  <si>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</si>
  <si>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</si>
  <si>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</si>
  <si>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</si>
  <si>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</si>
  <si>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</si>
  <si>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</si>
  <si>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</si>
  <si>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</si>
  <si>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</si>
  <si>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</si>
  <si>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</si>
  <si>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</si>
  <si>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</si>
  <si>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</si>
  <si>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</si>
  <si>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</si>
  <si>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</si>
  <si>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</si>
  <si>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</si>
  <si>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</si>
  <si>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</si>
  <si>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</si>
  <si>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</si>
  <si>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</si>
  <si>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</si>
  <si>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</si>
  <si>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</si>
  <si>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</si>
  <si>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</si>
  <si>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</si>
  <si>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</si>
  <si>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</si>
  <si>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</si>
  <si>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</si>
  <si>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</si>
  <si>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</si>
  <si>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</si>
  <si>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</si>
  <si>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</si>
  <si>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</si>
  <si>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</si>
  <si>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</si>
  <si>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</si>
  <si>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</si>
  <si>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</si>
  <si>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</si>
  <si>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</si>
  <si>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</si>
  <si>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</si>
  <si>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</si>
  <si>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</si>
  <si>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</si>
  <si>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</si>
  <si>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</si>
  <si>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</si>
  <si>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</si>
  <si>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</si>
  <si>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</si>
  <si>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</si>
  <si>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</si>
  <si>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</si>
  <si>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</si>
  <si>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</si>
  <si>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</si>
  <si>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</si>
  <si>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</si>
  <si>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</si>
  <si>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</si>
  <si>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</si>
  <si>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</si>
  <si>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</si>
  <si>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</si>
  <si>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</si>
  <si>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</si>
  <si>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</si>
  <si>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</si>
  <si>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</si>
  <si>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</si>
  <si>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</si>
  <si>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</si>
  <si>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</si>
  <si>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</si>
  <si>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</si>
  <si>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</si>
  <si>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</si>
  <si>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</si>
  <si>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</si>
  <si>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</si>
  <si>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</si>
  <si>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</si>
  <si>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</si>
  <si>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</si>
  <si>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</si>
  <si>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</si>
  <si>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</si>
  <si>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</si>
  <si>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</si>
  <si>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</si>
  <si>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</si>
  <si>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</si>
  <si>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</si>
  <si>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</si>
  <si>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</si>
  <si>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</si>
  <si>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</si>
  <si>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</si>
  <si>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</si>
  <si>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</si>
  <si>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</si>
  <si>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</si>
  <si>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</si>
  <si>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</si>
  <si>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</si>
  <si>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</si>
  <si>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</si>
  <si>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</si>
  <si>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</si>
  <si>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</si>
  <si>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</si>
  <si>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</si>
  <si>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</si>
  <si>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</si>
  <si>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</si>
  <si>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</si>
  <si>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</si>
  <si>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</si>
  <si>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</si>
  <si>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</si>
  <si>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</si>
  <si>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</si>
  <si>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</si>
  <si>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</si>
  <si>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</si>
  <si>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</si>
  <si>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</si>
  <si>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</si>
  <si>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</si>
  <si>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</si>
  <si>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</si>
  <si>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</si>
  <si>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</si>
  <si>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</si>
  <si>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</si>
  <si>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</si>
  <si>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</si>
  <si>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</si>
  <si>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</si>
  <si>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</si>
  <si>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</si>
  <si>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</si>
  <si>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</si>
  <si>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</si>
  <si>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</si>
  <si>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</si>
  <si>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</si>
  <si>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</si>
  <si>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</si>
  <si>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</si>
  <si>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</si>
  <si>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</si>
  <si>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</si>
  <si>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</si>
  <si>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</si>
  <si>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</si>
  <si>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</si>
  <si>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</si>
  <si>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</si>
  <si>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</si>
  <si>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</si>
  <si>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</si>
  <si>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</si>
  <si>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</si>
  <si>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</si>
  <si>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</si>
  <si>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</si>
  <si>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</si>
  <si>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</si>
  <si>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</si>
  <si>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</si>
  <si>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</si>
  <si>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</si>
  <si>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</si>
  <si>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</si>
  <si>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</si>
  <si>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</si>
  <si>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</si>
  <si>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</si>
  <si>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</si>
  <si>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</si>
  <si>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</si>
  <si>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</si>
  <si>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</si>
  <si>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</si>
  <si>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</si>
  <si>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</si>
  <si>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</si>
  <si>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</si>
  <si>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</si>
  <si>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</si>
  <si>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</si>
  <si>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</si>
  <si>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</si>
  <si>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</si>
  <si>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</si>
  <si>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</si>
  <si>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</si>
  <si>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</si>
  <si>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</si>
  <si>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</si>
  <si>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</si>
  <si>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</si>
  <si>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</si>
  <si>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</si>
  <si>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</si>
  <si>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</si>
  <si>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</si>
  <si>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</si>
  <si>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</si>
  <si>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</si>
  <si>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</si>
  <si>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</si>
  <si>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</si>
  <si>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</si>
  <si>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</si>
  <si>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</si>
  <si>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</si>
  <si>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</si>
  <si>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</si>
  <si>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</si>
  <si>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</si>
  <si>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</si>
  <si>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</si>
  <si>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</si>
  <si>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</si>
  <si>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</si>
  <si>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</si>
  <si>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</si>
  <si>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</si>
  <si>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</si>
  <si>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</si>
  <si>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</si>
  <si>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</si>
  <si>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</si>
  <si>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</si>
  <si>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</si>
  <si>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</si>
  <si>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</si>
  <si>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</si>
  <si>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</si>
  <si>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</si>
  <si>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</si>
  <si>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</si>
  <si>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</si>
  <si>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</si>
  <si>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</si>
  <si>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</si>
  <si>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</si>
  <si>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</si>
  <si>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</si>
  <si>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</si>
  <si>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</si>
  <si>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</si>
  <si>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</si>
  <si>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</si>
  <si>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</si>
  <si>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</si>
  <si>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</si>
  <si>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</si>
  <si>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</si>
  <si>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</si>
  <si>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</si>
  <si>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</si>
  <si>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</si>
  <si>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</si>
  <si>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</si>
  <si>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</si>
  <si>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</si>
  <si>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</si>
  <si>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</si>
  <si>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</si>
  <si>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</si>
  <si>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</si>
  <si>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</si>
  <si>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</si>
  <si>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</si>
  <si>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</si>
  <si>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</si>
  <si>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</si>
  <si>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</si>
  <si>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</si>
  <si>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</si>
  <si>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</si>
  <si>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</si>
  <si>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</si>
  <si>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</si>
  <si>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</si>
  <si>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</si>
  <si>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</si>
  <si>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</si>
  <si>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</si>
  <si>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</si>
  <si>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</si>
  <si>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</si>
  <si>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</si>
  <si>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</si>
  <si>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</si>
  <si>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</si>
  <si>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</si>
  <si>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</si>
  <si>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</si>
  <si>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</si>
  <si>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</si>
  <si>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</si>
  <si>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</si>
  <si>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</si>
  <si>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</si>
  <si>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</si>
  <si>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</si>
  <si>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</si>
  <si>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</si>
  <si>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</si>
  <si>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</si>
  <si>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</si>
  <si>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</si>
  <si>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</si>
  <si>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</si>
  <si>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</si>
  <si>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</si>
  <si>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</si>
  <si>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</si>
  <si>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</si>
  <si>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</si>
  <si>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</si>
  <si>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</si>
  <si>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</si>
  <si>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</si>
  <si>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</si>
  <si>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</si>
  <si>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</si>
  <si>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</si>
  <si>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</si>
  <si>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</si>
  <si>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</si>
  <si>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</si>
  <si>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</si>
  <si>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</si>
  <si>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</si>
  <si>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</si>
  <si>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</si>
  <si>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</si>
  <si>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</si>
  <si>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</si>
  <si>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</si>
  <si>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</si>
  <si>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</si>
  <si>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</si>
  <si>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</si>
  <si>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</si>
  <si>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</si>
  <si>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</si>
  <si>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</si>
  <si>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</si>
  <si>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</si>
  <si>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</si>
  <si>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</si>
  <si>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</si>
  <si>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</si>
  <si>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</si>
  <si>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</si>
  <si>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</si>
  <si>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</si>
  <si>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</si>
  <si>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</si>
  <si>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</si>
  <si>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</si>
  <si>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</si>
  <si>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</si>
  <si>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</si>
  <si>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</si>
  <si>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</si>
  <si>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</si>
  <si>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</si>
  <si>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</si>
  <si>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</si>
  <si>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</si>
  <si>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</si>
  <si>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</si>
  <si>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</si>
  <si>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</si>
  <si>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</si>
  <si>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</si>
  <si>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</si>
  <si>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</si>
  <si>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</si>
  <si>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</si>
  <si>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</si>
  <si>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</si>
  <si>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</si>
  <si>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</si>
  <si>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</si>
  <si>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</si>
  <si>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</si>
  <si>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</si>
  <si>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</si>
  <si>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</si>
  <si>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</si>
  <si>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</si>
  <si>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</si>
  <si>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</si>
  <si>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</si>
  <si>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</si>
  <si>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</si>
  <si>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</si>
  <si>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</si>
  <si>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</si>
  <si>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</si>
  <si>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</si>
  <si>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</si>
  <si>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</si>
  <si>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</si>
  <si>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</si>
  <si>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</si>
  <si>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</si>
  <si>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</si>
  <si>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</si>
  <si>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</si>
  <si>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</si>
  <si>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</si>
  <si>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</si>
  <si>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</si>
  <si>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</si>
  <si>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</si>
  <si>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</si>
  <si>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</si>
  <si>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</si>
  <si>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</si>
  <si>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</si>
  <si>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</si>
  <si>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</si>
  <si>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</si>
  <si>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</si>
  <si>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</si>
  <si>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</si>
  <si>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</si>
  <si>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</si>
  <si>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</si>
  <si>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</si>
  <si>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</si>
  <si>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</si>
  <si>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</si>
  <si>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</si>
  <si>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</si>
  <si>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</si>
  <si>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</si>
  <si>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</si>
  <si>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</si>
  <si>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</si>
  <si>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</si>
  <si>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</si>
  <si>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</si>
  <si>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</si>
  <si>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</si>
  <si>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</si>
  <si>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</si>
  <si>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</si>
  <si>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</si>
  <si>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</si>
  <si>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</si>
  <si>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</si>
  <si>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</si>
  <si>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</si>
  <si>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</si>
  <si>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</si>
  <si>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</si>
  <si>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</si>
  <si>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</si>
  <si>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</si>
  <si>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</si>
  <si>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</si>
  <si>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</si>
  <si>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</si>
  <si>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</si>
  <si>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</si>
  <si>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</si>
  <si>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</si>
  <si>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</si>
  <si>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</si>
  <si>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</si>
  <si>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</si>
  <si>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</si>
  <si>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</si>
  <si>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</si>
  <si>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</si>
  <si>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</si>
  <si>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</si>
  <si>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</si>
  <si>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</si>
  <si>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</si>
  <si>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</si>
  <si>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</si>
  <si>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</si>
  <si>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</si>
  <si>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</si>
  <si>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</si>
  <si>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</si>
  <si>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</si>
  <si>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</si>
  <si>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</si>
  <si>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</si>
  <si>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</si>
  <si>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</si>
  <si>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</si>
  <si>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</si>
  <si>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</si>
  <si>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</si>
  <si>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</si>
  <si>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</si>
  <si>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</si>
  <si>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</si>
  <si>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</si>
  <si>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</si>
  <si>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</si>
  <si>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</si>
  <si>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</si>
  <si>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</si>
  <si>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</si>
  <si>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</si>
  <si>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</si>
  <si>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</si>
  <si>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</si>
  <si>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</si>
  <si>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</si>
  <si>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</si>
  <si>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</si>
  <si>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</si>
  <si>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</si>
  <si>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</si>
  <si>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</si>
  <si>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</si>
  <si>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</si>
  <si>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</si>
  <si>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</si>
  <si>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</si>
  <si>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</si>
  <si>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</si>
  <si>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</si>
  <si>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</si>
  <si>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</si>
  <si>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</si>
  <si>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</si>
  <si>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</si>
  <si>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</si>
  <si>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</si>
  <si>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</si>
  <si>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</si>
  <si>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</si>
  <si>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</si>
  <si>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</si>
  <si>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</si>
  <si>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</si>
  <si>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</si>
  <si>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</si>
  <si>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</si>
  <si>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</si>
  <si>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</si>
  <si>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</si>
  <si>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</si>
  <si>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</si>
  <si>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</si>
  <si>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</si>
  <si>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</si>
  <si>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</si>
  <si>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</si>
  <si>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</si>
  <si>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</si>
  <si>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</si>
  <si>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</si>
  <si>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</si>
  <si>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</si>
  <si>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</si>
  <si>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</si>
  <si>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</si>
  <si>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</si>
  <si>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</si>
  <si>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</si>
  <si>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</si>
  <si>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</si>
  <si>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</si>
  <si>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</si>
  <si>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</si>
  <si>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</si>
  <si>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</si>
  <si>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</si>
  <si>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</si>
  <si>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</si>
  <si>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</si>
  <si>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</si>
  <si>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</si>
  <si>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</si>
  <si>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</si>
  <si>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</si>
  <si>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</si>
  <si>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</si>
  <si>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</si>
  <si>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</si>
  <si>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</si>
  <si>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</si>
  <si>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</si>
  <si>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</si>
  <si>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</si>
  <si>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</si>
  <si>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</si>
  <si>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</si>
  <si>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</si>
  <si>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</si>
  <si>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</si>
  <si>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</si>
  <si>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</si>
  <si>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</si>
  <si>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</si>
  <si>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</si>
  <si>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</si>
  <si>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</si>
  <si>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</si>
  <si>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</si>
  <si>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</si>
  <si>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</si>
  <si>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</si>
  <si>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</si>
  <si>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</si>
  <si>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</si>
  <si>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</si>
  <si>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</si>
  <si>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</si>
  <si>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</si>
  <si>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</si>
  <si>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</si>
  <si>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</si>
  <si>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</si>
  <si>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</si>
  <si>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</si>
  <si>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</si>
  <si>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</si>
  <si>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</si>
  <si>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</si>
  <si>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</si>
  <si>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</si>
  <si>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</si>
  <si>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</si>
  <si>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</si>
  <si>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</si>
  <si>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</si>
  <si>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</si>
  <si>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</si>
  <si>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</si>
  <si>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</si>
  <si>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</si>
  <si>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</si>
  <si>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</si>
  <si>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</si>
  <si>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</si>
  <si>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</si>
  <si>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</si>
  <si>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</si>
  <si>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</si>
  <si>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</si>
  <si>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</si>
  <si>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</si>
  <si>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</si>
  <si>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</si>
  <si>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</si>
  <si>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</si>
  <si>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</si>
  <si>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</si>
  <si>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</si>
  <si>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</si>
  <si>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</si>
  <si>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</si>
  <si>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</si>
  <si>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</si>
  <si>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</si>
  <si>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</si>
  <si>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</si>
  <si>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</si>
  <si>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</si>
  <si>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</si>
  <si>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</si>
  <si>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</si>
  <si>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</si>
  <si>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</si>
  <si>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</si>
  <si>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</si>
  <si>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</si>
  <si>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</si>
  <si>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</si>
  <si>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</si>
  <si>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</si>
  <si>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</si>
  <si>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</si>
  <si>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</si>
  <si>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</si>
  <si>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</si>
  <si>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</si>
  <si>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</si>
  <si>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</si>
  <si>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</si>
  <si>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</si>
  <si>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</si>
  <si>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</si>
  <si>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</si>
  <si>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</si>
  <si>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</si>
  <si>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</si>
  <si>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</si>
  <si>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</si>
  <si>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</si>
  <si>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</si>
  <si>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</si>
  <si>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</si>
  <si>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</si>
  <si>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</si>
  <si>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</si>
  <si>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</si>
  <si>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</si>
  <si>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</si>
  <si>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</si>
  <si>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</si>
  <si>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</si>
  <si>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</si>
  <si>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</si>
  <si>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</si>
  <si>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</si>
  <si>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</si>
  <si>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</si>
  <si>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</si>
  <si>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</si>
  <si>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</si>
  <si>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</si>
  <si>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</si>
  <si>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</si>
  <si>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</si>
  <si>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</si>
  <si>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</si>
  <si>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</si>
  <si>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</si>
  <si>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</si>
  <si>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</si>
  <si>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</si>
  <si>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</si>
  <si>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</si>
  <si>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</si>
  <si>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</si>
  <si>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</si>
  <si>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</si>
  <si>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</si>
  <si>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</si>
  <si>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</si>
  <si>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</si>
  <si>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</si>
  <si>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</si>
  <si>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</si>
  <si>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</si>
  <si>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</si>
  <si>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</si>
  <si>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</si>
  <si>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</si>
  <si>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</si>
  <si>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</si>
  <si>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</si>
  <si>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</si>
  <si>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</si>
  <si>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</si>
  <si>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</si>
  <si>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</si>
  <si>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</si>
  <si>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</si>
  <si>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</si>
  <si>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</si>
  <si>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</si>
  <si>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</si>
  <si>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</si>
  <si>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</si>
  <si>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</si>
  <si>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</si>
  <si>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</si>
  <si>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</si>
  <si>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</si>
  <si>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</si>
  <si>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</si>
  <si>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</si>
  <si>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</si>
  <si>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</si>
  <si>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</si>
  <si>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</si>
  <si>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</si>
  <si>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</si>
  <si>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</si>
  <si>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</si>
  <si>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</si>
  <si>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</si>
  <si>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</si>
  <si>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</si>
  <si>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</si>
  <si>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</si>
  <si>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</si>
  <si>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</si>
  <si>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</si>
  <si>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</si>
  <si>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</si>
  <si>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</si>
  <si>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</si>
  <si>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</si>
  <si>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</si>
  <si>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</si>
  <si>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</si>
  <si>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</si>
  <si>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</si>
  <si>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</si>
  <si>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</si>
  <si>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</si>
  <si>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</si>
  <si>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</si>
  <si>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</si>
  <si>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</si>
  <si>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</si>
  <si>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</si>
  <si>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</si>
  <si>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</si>
  <si>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</si>
  <si>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</si>
  <si>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</si>
  <si>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</si>
  <si>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</si>
  <si>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</si>
  <si>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</si>
  <si>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</si>
  <si>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</si>
  <si>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</si>
  <si>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</si>
  <si>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</si>
  <si>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</si>
  <si>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</si>
  <si>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</si>
  <si>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</si>
  <si>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</si>
  <si>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</si>
  <si>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</si>
  <si>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</si>
  <si>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</si>
  <si>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</si>
  <si>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</si>
  <si>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</si>
  <si>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</si>
  <si>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</si>
  <si>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</si>
  <si>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</si>
  <si>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</si>
  <si>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</si>
  <si>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</si>
  <si>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</si>
  <si>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</si>
  <si>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</si>
  <si>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</si>
  <si>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</si>
  <si>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</si>
  <si>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</si>
  <si>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</si>
  <si>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</si>
  <si>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</si>
  <si>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</si>
  <si>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</si>
  <si>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</si>
  <si>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</si>
  <si>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</si>
  <si>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</si>
  <si>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</si>
  <si>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</si>
  <si>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</si>
  <si>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</si>
  <si>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</si>
  <si>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</si>
  <si>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</si>
  <si>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</si>
  <si>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</si>
  <si>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</si>
  <si>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</si>
  <si>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</si>
  <si>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</si>
  <si>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</si>
  <si>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</si>
  <si>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</si>
  <si>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</si>
  <si>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</si>
  <si>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</si>
  <si>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</si>
  <si>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</si>
  <si>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</si>
  <si>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</si>
  <si>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</si>
  <si>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</si>
  <si>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</si>
  <si>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</si>
  <si>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</si>
  <si>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</si>
  <si>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</si>
  <si>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</si>
  <si>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</si>
  <si>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</si>
  <si>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</si>
  <si>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</si>
  <si>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</si>
  <si>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</si>
  <si>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</si>
  <si>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</si>
  <si>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</si>
  <si>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</si>
  <si>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</si>
  <si>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</si>
  <si>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</si>
  <si>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</si>
  <si>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</si>
  <si>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</si>
  <si>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</si>
  <si>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</si>
  <si>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</si>
  <si>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</si>
  <si>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</si>
  <si>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</si>
  <si>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</si>
  <si>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</si>
  <si>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</si>
  <si>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</si>
  <si>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</si>
  <si>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</si>
  <si>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</si>
  <si>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</si>
  <si>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</si>
  <si>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</si>
  <si>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</si>
  <si>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</si>
  <si>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</si>
  <si>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</si>
  <si>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</si>
  <si>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</si>
  <si>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</si>
  <si>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</si>
  <si>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</si>
  <si>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</si>
  <si>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</si>
  <si>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</si>
  <si>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</si>
  <si>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</si>
  <si>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</si>
  <si>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</si>
  <si>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</si>
  <si>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</si>
  <si>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</si>
  <si>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</si>
  <si>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</si>
  <si>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</si>
  <si>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</si>
  <si>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</si>
  <si>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</si>
  <si>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</si>
  <si>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</si>
  <si>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</si>
  <si>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</si>
  <si>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</si>
  <si>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</si>
  <si>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</si>
  <si>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</si>
  <si>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</si>
  <si>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</si>
  <si>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</si>
  <si>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</si>
  <si>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</si>
  <si>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</si>
  <si>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</si>
  <si>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</si>
  <si>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</si>
  <si>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</si>
  <si>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</si>
  <si>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</si>
  <si>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</si>
  <si>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</si>
  <si>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</si>
  <si>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</si>
  <si>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</si>
  <si>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</si>
  <si>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</si>
  <si>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</si>
  <si>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</si>
  <si>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</si>
  <si>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</si>
  <si>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</si>
  <si>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</si>
  <si>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</si>
  <si>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</si>
  <si>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</si>
  <si>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</si>
  <si>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</si>
  <si>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</si>
  <si>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</si>
  <si>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</si>
  <si>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</si>
  <si>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</si>
  <si>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</si>
  <si>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</si>
  <si>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</si>
  <si>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</si>
  <si>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</si>
  <si>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</si>
  <si>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</si>
  <si>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</si>
  <si>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</si>
  <si>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</si>
  <si>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</si>
  <si>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</si>
  <si>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</si>
  <si>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</si>
  <si>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</si>
  <si>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</si>
  <si>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</si>
  <si>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</si>
  <si>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</si>
  <si>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</si>
  <si>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</si>
  <si>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</si>
  <si>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</si>
  <si>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</si>
  <si>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</si>
  <si>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</si>
  <si>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</si>
  <si>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</si>
  <si>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</si>
  <si>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</si>
  <si>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</si>
  <si>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</si>
  <si>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</si>
  <si>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</si>
  <si>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</si>
  <si>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</si>
  <si>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</si>
  <si>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</si>
  <si>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</si>
  <si>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</si>
  <si>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</si>
  <si>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</si>
  <si>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</si>
  <si>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</si>
  <si>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</si>
  <si>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</si>
  <si>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</si>
  <si>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</si>
  <si>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</si>
  <si>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</si>
  <si>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</si>
  <si>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</si>
  <si>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</si>
  <si>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</si>
  <si>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</si>
  <si>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</si>
  <si>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</si>
  <si>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</si>
  <si>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</si>
  <si>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</si>
  <si>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</si>
  <si>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</si>
  <si>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</si>
  <si>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</si>
  <si>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</si>
  <si>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</si>
  <si>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</si>
  <si>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</si>
  <si>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</si>
  <si>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</si>
  <si>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</si>
  <si>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</si>
  <si>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</si>
  <si>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</si>
  <si>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</si>
  <si>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</si>
  <si>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</si>
  <si>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</si>
  <si>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</si>
  <si>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</si>
  <si>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</si>
  <si>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</si>
  <si>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</si>
  <si>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</si>
  <si>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</si>
  <si>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</si>
  <si>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</si>
  <si>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</si>
  <si>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</si>
  <si>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</si>
  <si>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</si>
  <si>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</si>
  <si>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</si>
  <si>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</si>
  <si>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</si>
  <si>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</si>
  <si>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</si>
  <si>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</si>
  <si>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</si>
  <si>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</si>
  <si>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</si>
  <si>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</si>
  <si>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</si>
  <si>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</si>
  <si>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</si>
  <si>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</si>
  <si>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</si>
  <si>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</si>
  <si>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</si>
  <si>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</si>
  <si>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</si>
  <si>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</si>
  <si>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</si>
  <si>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</si>
  <si>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</si>
  <si>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</si>
  <si>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</si>
  <si>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</si>
  <si>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</si>
  <si>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</si>
  <si>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</si>
  <si>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</si>
  <si>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</si>
  <si>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</si>
  <si>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</si>
  <si>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</si>
  <si>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</si>
  <si>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</si>
  <si>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</si>
  <si>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</si>
  <si>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</si>
  <si>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</si>
  <si>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</si>
  <si>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</si>
  <si>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</si>
  <si>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</si>
  <si>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</si>
  <si>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</si>
  <si>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</si>
  <si>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</si>
  <si>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</si>
  <si>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</si>
  <si>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</si>
  <si>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</si>
  <si>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</si>
  <si>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</si>
  <si>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</si>
  <si>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</si>
  <si>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</si>
  <si>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</si>
  <si>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</si>
  <si>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</si>
  <si>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</si>
  <si>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</si>
  <si>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</si>
  <si>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</si>
  <si>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</si>
  <si>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</si>
  <si>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</si>
  <si>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</si>
  <si>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</si>
  <si>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</si>
  <si>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</si>
  <si>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</si>
  <si>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</si>
  <si>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</si>
  <si>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</si>
  <si>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</si>
  <si>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</si>
  <si>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</si>
  <si>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</si>
  <si>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</si>
  <si>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</si>
  <si>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</si>
  <si>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</si>
  <si>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</si>
  <si>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</si>
  <si>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</si>
  <si>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</si>
  <si>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</si>
  <si>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</si>
  <si>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</si>
  <si>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</si>
  <si>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</si>
  <si>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</si>
  <si>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</si>
  <si>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</si>
  <si>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</si>
  <si>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</si>
  <si>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</si>
  <si>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</si>
  <si>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</si>
  <si>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</si>
  <si>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</si>
  <si>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</si>
  <si>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</si>
  <si>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</si>
  <si>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</si>
  <si>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</si>
  <si>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</si>
  <si>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</si>
  <si>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</si>
  <si>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</si>
  <si>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</si>
  <si>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</si>
  <si>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</si>
  <si>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</si>
  <si>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</si>
  <si>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</si>
  <si>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</si>
  <si>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</si>
  <si>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</si>
  <si>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</si>
  <si>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</si>
  <si>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</si>
  <si>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</si>
  <si>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</si>
  <si>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</si>
  <si>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</si>
  <si>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</si>
  <si>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</si>
  <si>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</si>
  <si>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</si>
  <si>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</si>
  <si>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</si>
  <si>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</si>
  <si>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</si>
  <si>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</si>
  <si>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</si>
  <si>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</si>
  <si>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</si>
  <si>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</si>
  <si>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</si>
  <si>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</si>
  <si>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</si>
  <si>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</si>
  <si>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</si>
  <si>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</si>
  <si>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</si>
  <si>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</si>
  <si>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</si>
  <si>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</si>
  <si>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</si>
  <si>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</si>
  <si>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</si>
  <si>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</si>
  <si>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</si>
  <si>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</si>
  <si>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</si>
  <si>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</si>
  <si>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</si>
  <si>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</si>
  <si>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</si>
  <si>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</si>
  <si>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</si>
  <si>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</si>
  <si>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</si>
  <si>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</si>
  <si>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</si>
  <si>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</si>
  <si>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</si>
  <si>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</si>
  <si>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</si>
  <si>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</si>
  <si>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</si>
  <si>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</si>
  <si>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</si>
  <si>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</si>
  <si>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</si>
  <si>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</si>
  <si>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</si>
  <si>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</si>
  <si>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</si>
  <si>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</si>
  <si>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</si>
  <si>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</si>
  <si>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</si>
  <si>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</si>
  <si>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</si>
  <si>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</si>
  <si>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</si>
  <si>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</si>
  <si>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</si>
  <si>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</si>
  <si>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</si>
  <si>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</si>
  <si>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</si>
  <si>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</si>
  <si>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</si>
  <si>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</si>
  <si>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</si>
  <si>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</si>
  <si>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</si>
  <si>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</si>
  <si>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</si>
  <si>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</si>
  <si>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</si>
  <si>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</si>
  <si>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</si>
  <si>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</si>
  <si>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</si>
  <si>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</si>
  <si>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</si>
  <si>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</si>
  <si>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</si>
  <si>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</si>
  <si>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</si>
  <si>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</si>
  <si>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</si>
  <si>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</si>
  <si>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</si>
  <si>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</si>
  <si>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</si>
  <si>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</si>
  <si>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</si>
  <si>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</si>
  <si>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</si>
  <si>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</si>
  <si>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</si>
  <si>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</si>
  <si>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</si>
  <si>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</si>
  <si>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</si>
  <si>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</si>
  <si>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</si>
  <si>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</si>
  <si>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</si>
  <si>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</si>
  <si>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</si>
  <si>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</si>
  <si>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</si>
  <si>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</si>
  <si>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</si>
  <si>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</si>
  <si>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</si>
  <si>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</si>
  <si>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</si>
  <si>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</si>
  <si>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</si>
  <si>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</si>
  <si>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</si>
  <si>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</si>
  <si>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</si>
  <si>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</si>
  <si>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</si>
  <si>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</si>
  <si>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</si>
  <si>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</si>
  <si>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</si>
  <si>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</si>
  <si>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</si>
  <si>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</si>
  <si>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</si>
  <si>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</si>
  <si>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</si>
  <si>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</si>
  <si>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</si>
  <si>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</si>
  <si>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</si>
  <si>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</si>
  <si>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</si>
  <si>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</si>
  <si>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</si>
  <si>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</si>
  <si>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</si>
  <si>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</si>
  <si>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</si>
  <si>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</si>
  <si>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</si>
  <si>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</si>
  <si>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</si>
  <si>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</si>
  <si>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</si>
  <si>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</si>
  <si>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</si>
  <si>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</si>
  <si>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</si>
  <si>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</si>
  <si>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</si>
  <si>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</si>
  <si>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</si>
  <si>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</si>
  <si>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</si>
  <si>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</si>
  <si>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</si>
  <si>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</si>
  <si>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</si>
  <si>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</si>
  <si>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</si>
  <si>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</si>
  <si>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</si>
  <si>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</si>
  <si>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</si>
  <si>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</si>
  <si>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</si>
  <si>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</si>
  <si>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</si>
  <si>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</si>
  <si>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</si>
  <si>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</si>
  <si>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</si>
  <si>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</si>
  <si>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</si>
  <si>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</si>
  <si>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</si>
  <si>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</si>
  <si>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</si>
  <si>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</si>
  <si>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</si>
  <si>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</si>
  <si>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</si>
  <si>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</si>
  <si>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</si>
  <si>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</si>
  <si>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</si>
  <si>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</si>
  <si>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</si>
  <si>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</si>
  <si>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</si>
  <si>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</si>
  <si>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</si>
  <si>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</si>
  <si>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</si>
  <si>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</si>
  <si>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</si>
  <si>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</si>
  <si>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</si>
  <si>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</si>
  <si>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</si>
  <si>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</si>
  <si>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</si>
  <si>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</si>
  <si>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</si>
  <si>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</si>
  <si>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</si>
  <si>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</si>
  <si>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</si>
  <si>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</si>
  <si>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</si>
  <si>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</si>
  <si>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</si>
  <si>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</si>
  <si>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</si>
  <si>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</si>
  <si>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</si>
  <si>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</si>
  <si>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</si>
  <si>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</si>
  <si>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</si>
  <si>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</si>
  <si>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</si>
  <si>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</si>
  <si>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</si>
  <si>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</si>
  <si>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</si>
  <si>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</si>
  <si>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</si>
  <si>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</si>
  <si>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</si>
  <si>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</si>
  <si>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</si>
  <si>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</si>
  <si>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</si>
  <si>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</si>
  <si>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</si>
  <si>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</si>
  <si>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</si>
  <si>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</si>
  <si>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</si>
  <si>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</si>
  <si>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</si>
  <si>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</si>
  <si>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</si>
  <si>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</si>
  <si>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</si>
  <si>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</si>
  <si>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</si>
  <si>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</si>
  <si>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</si>
  <si>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</si>
  <si>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</si>
  <si>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</si>
  <si>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</si>
  <si>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</si>
  <si>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</si>
  <si>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</si>
  <si>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</si>
  <si>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</si>
  <si>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</si>
  <si>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</si>
  <si>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</si>
  <si>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</si>
  <si>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</si>
  <si>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</si>
  <si>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</si>
  <si>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</si>
  <si>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</si>
  <si>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</si>
  <si>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</si>
  <si>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</si>
  <si>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</si>
  <si>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</si>
  <si>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</si>
  <si>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</si>
  <si>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</si>
  <si>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</si>
  <si>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</si>
  <si>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</si>
  <si>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</si>
  <si>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</si>
  <si>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</si>
  <si>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</si>
  <si>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</si>
  <si>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</si>
  <si>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</si>
  <si>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</si>
  <si>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</si>
  <si>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</si>
  <si>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</si>
  <si>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</si>
  <si>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</si>
  <si>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</si>
  <si>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</si>
  <si>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</si>
  <si>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</si>
  <si>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</si>
  <si>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</si>
  <si>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</si>
  <si>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</si>
  <si>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</si>
  <si>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</si>
  <si>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</si>
  <si>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</si>
  <si>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</si>
  <si>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</si>
  <si>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</si>
  <si>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</si>
  <si>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</si>
  <si>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</si>
  <si>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</si>
  <si>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</si>
  <si>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</si>
  <si>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</si>
  <si>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</si>
  <si>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</si>
  <si>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</si>
  <si>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</si>
  <si>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</si>
  <si>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</si>
  <si>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</si>
  <si>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</si>
  <si>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</si>
  <si>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</si>
  <si>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</si>
  <si>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</si>
  <si>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</si>
  <si>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</si>
  <si>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</si>
  <si>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</si>
  <si>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</si>
  <si>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</si>
  <si>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</si>
  <si>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</si>
  <si>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</si>
  <si>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</si>
  <si>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</si>
  <si>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</si>
  <si>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</si>
  <si>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</si>
  <si>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</si>
  <si>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</si>
  <si>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</si>
  <si>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</si>
  <si>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</si>
  <si>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</si>
  <si>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</si>
  <si>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</si>
  <si>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</si>
  <si>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</si>
  <si>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</si>
  <si>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</si>
  <si>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</si>
  <si>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</si>
  <si>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</si>
  <si>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</si>
  <si>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</si>
  <si>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</si>
  <si>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</si>
  <si>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</si>
  <si>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</si>
  <si>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</si>
  <si>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</si>
  <si>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</si>
  <si>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</si>
  <si>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</si>
  <si>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</si>
  <si>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</si>
  <si>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</si>
  <si>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</si>
  <si>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</si>
  <si>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</si>
  <si>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</si>
  <si>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</si>
  <si>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</si>
  <si>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</si>
  <si>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</si>
  <si>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</si>
  <si>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</si>
  <si>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</si>
  <si>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</si>
  <si>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</si>
  <si>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</si>
  <si>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</si>
  <si>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</si>
  <si>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</si>
  <si>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</si>
  <si>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</si>
  <si>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</si>
  <si>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</si>
  <si>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</si>
  <si>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</si>
  <si>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</si>
  <si>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</si>
  <si>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</si>
  <si>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</si>
  <si>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</si>
  <si>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</si>
  <si>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</si>
  <si>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</si>
  <si>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</si>
  <si>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</si>
  <si>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</si>
  <si>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</si>
  <si>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</si>
  <si>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</si>
  <si>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</si>
  <si>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</si>
  <si>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</si>
  <si>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</si>
  <si>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</si>
  <si>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</si>
  <si>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</si>
  <si>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</si>
  <si>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</si>
  <si>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</si>
  <si>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</si>
  <si>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</si>
  <si>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</si>
  <si>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</si>
  <si>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</si>
  <si>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</si>
  <si>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</si>
  <si>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</si>
  <si>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</si>
  <si>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</si>
  <si>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</si>
  <si>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</si>
  <si>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</si>
  <si>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</si>
  <si>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</si>
  <si>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</si>
  <si>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</si>
  <si>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</si>
  <si>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</si>
  <si>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</si>
  <si>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</si>
  <si>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</si>
  <si>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</si>
  <si>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</si>
  <si>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</si>
  <si>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</si>
  <si>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</si>
  <si>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</si>
  <si>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</si>
  <si>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</si>
  <si>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</si>
  <si>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</si>
  <si>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</si>
  <si>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</si>
  <si>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</si>
  <si>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</si>
  <si>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</si>
  <si>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</si>
  <si>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</si>
  <si>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</si>
  <si>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</si>
  <si>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</si>
  <si>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</si>
  <si>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</si>
  <si>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</si>
  <si>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</si>
  <si>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</si>
  <si>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</si>
  <si>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</si>
  <si>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</si>
  <si>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</si>
  <si>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</si>
  <si>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</si>
  <si>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</si>
  <si>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</si>
  <si>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</si>
  <si>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</si>
  <si>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</si>
  <si>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</si>
  <si>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</si>
  <si>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</si>
  <si>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</si>
  <si>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</si>
  <si>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</si>
  <si>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</si>
  <si>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</si>
  <si>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</si>
  <si>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</si>
  <si>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</si>
  <si>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</si>
  <si>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</si>
  <si>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</si>
  <si>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</si>
  <si>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</si>
  <si>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</si>
  <si>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</si>
  <si>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</si>
  <si>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</si>
  <si>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</si>
  <si>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</si>
  <si>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</si>
  <si>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</si>
  <si>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</si>
  <si>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</si>
  <si>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</si>
  <si>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</si>
  <si>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</si>
  <si>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</si>
  <si>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</si>
  <si>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</si>
  <si>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</si>
  <si>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</si>
  <si>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</si>
  <si>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</si>
  <si>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</si>
  <si>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</si>
  <si>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</si>
  <si>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</si>
  <si>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</si>
  <si>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</si>
  <si>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</si>
  <si>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</si>
  <si>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</si>
  <si>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</si>
  <si>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</si>
  <si>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</si>
  <si>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</si>
  <si>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</si>
  <si>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</si>
  <si>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</si>
  <si>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</si>
  <si>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</si>
  <si>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</si>
  <si>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</si>
  <si>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</si>
  <si>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</si>
  <si>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</si>
  <si>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</si>
  <si>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</si>
  <si>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</si>
  <si>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</si>
  <si>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</si>
  <si>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</si>
  <si>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</si>
  <si>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</si>
  <si>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</si>
  <si>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</si>
  <si>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</si>
  <si>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</si>
  <si>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</si>
  <si>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</si>
  <si>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</si>
  <si>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</si>
  <si>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</si>
  <si>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</si>
  <si>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</si>
  <si>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</si>
  <si>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</si>
  <si>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</si>
  <si>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</si>
  <si>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</si>
  <si>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</si>
  <si>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</si>
  <si>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</si>
  <si>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</si>
  <si>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</si>
  <si>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</si>
  <si>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</si>
  <si>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</si>
  <si>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</si>
  <si>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</si>
  <si>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</si>
  <si>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</si>
  <si>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</si>
  <si>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</si>
  <si>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</si>
  <si>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</si>
  <si>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</si>
  <si>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</si>
  <si>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</si>
  <si>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</si>
  <si>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</si>
  <si>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</si>
  <si>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</si>
  <si>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</si>
  <si>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</si>
  <si>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</si>
  <si>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</si>
  <si>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</si>
  <si>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</si>
  <si>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</si>
  <si>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</si>
  <si>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</si>
  <si>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</si>
  <si>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</si>
  <si>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</si>
  <si>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</si>
  <si>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</si>
  <si>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</si>
  <si>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</si>
  <si>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</si>
  <si>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</si>
  <si>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</si>
  <si>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</si>
  <si>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</si>
  <si>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</si>
  <si>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</si>
  <si>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</si>
  <si>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</si>
  <si>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</si>
  <si>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</si>
  <si>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</si>
  <si>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</si>
  <si>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</si>
  <si>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</si>
  <si>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</si>
  <si>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</si>
  <si>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</si>
  <si>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</si>
  <si>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</si>
  <si>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</si>
  <si>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</si>
  <si>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</si>
  <si>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</si>
  <si>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</si>
  <si>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</si>
  <si>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</si>
  <si>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</si>
  <si>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</si>
  <si>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</si>
  <si>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</si>
  <si>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</si>
  <si>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</si>
  <si>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</si>
  <si>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</si>
  <si>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</si>
  <si>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</si>
  <si>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</si>
  <si>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</si>
  <si>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</si>
  <si>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</si>
  <si>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</si>
  <si>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</si>
  <si>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</si>
  <si>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</si>
  <si>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</si>
  <si>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</si>
  <si>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</si>
  <si>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</si>
  <si>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</si>
  <si>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</si>
  <si>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</si>
  <si>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</si>
  <si>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</si>
  <si>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</si>
  <si>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</si>
  <si>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</si>
  <si>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</si>
  <si>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</si>
  <si>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</si>
  <si>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</si>
  <si>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</si>
  <si>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</si>
  <si>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</si>
  <si>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</si>
  <si>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</si>
  <si>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</si>
  <si>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</si>
  <si>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</si>
  <si>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</si>
  <si>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</si>
  <si>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</si>
  <si>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</si>
  <si>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</si>
  <si>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</si>
  <si>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</si>
  <si>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</si>
  <si>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</si>
  <si>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</si>
  <si>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</si>
  <si>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</si>
  <si>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</si>
  <si>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</si>
  <si>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</si>
  <si>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</si>
  <si>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</si>
  <si>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</si>
  <si>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</si>
  <si>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</si>
  <si>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</si>
  <si>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</si>
  <si>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</si>
  <si>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</si>
  <si>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</si>
  <si>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</si>
  <si>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</si>
  <si>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</si>
  <si>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</si>
  <si>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</si>
  <si>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</si>
  <si>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</si>
  <si>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</si>
  <si>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</si>
  <si>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</si>
  <si>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</si>
  <si>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</si>
  <si>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</si>
  <si>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</si>
  <si>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</si>
  <si>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</si>
  <si>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</si>
  <si>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</si>
  <si>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</si>
  <si>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</si>
  <si>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</si>
  <si>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</si>
  <si>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</si>
  <si>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</si>
  <si>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</si>
  <si>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</si>
  <si>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</si>
  <si>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</si>
  <si>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</si>
  <si>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</si>
  <si>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</si>
  <si>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</si>
  <si>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</si>
  <si>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</si>
  <si>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</si>
  <si>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</si>
  <si>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</si>
  <si>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</si>
  <si>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</si>
  <si>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</si>
  <si>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</si>
  <si>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</si>
  <si>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</si>
  <si>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</si>
  <si>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</si>
  <si>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</si>
  <si>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</si>
  <si>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</si>
  <si>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</si>
  <si>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</si>
  <si>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</si>
  <si>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</si>
  <si>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</si>
  <si>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</si>
  <si>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</si>
  <si>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</si>
  <si>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</si>
  <si>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</si>
  <si>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</si>
  <si>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</si>
  <si>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</si>
  <si>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</si>
  <si>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</si>
  <si>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</si>
  <si>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</si>
  <si>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</si>
  <si>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</si>
  <si>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</si>
  <si>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</si>
  <si>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</si>
  <si>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</si>
  <si>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</si>
  <si>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</si>
  <si>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</si>
  <si>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</si>
  <si>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</si>
  <si>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</si>
  <si>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</si>
  <si>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</si>
  <si>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</si>
  <si>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</si>
  <si>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</si>
  <si>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</si>
  <si>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</si>
  <si>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</si>
  <si>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</si>
  <si>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</si>
  <si>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</si>
  <si>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</si>
  <si>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</si>
  <si>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</si>
  <si>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</si>
  <si>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</si>
  <si>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</si>
  <si>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</si>
  <si>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</si>
  <si>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</si>
  <si>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</si>
  <si>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</si>
  <si>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</si>
  <si>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</si>
  <si>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</si>
  <si>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</si>
  <si>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</si>
  <si>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</si>
  <si>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</si>
  <si>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</si>
  <si>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</si>
  <si>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</si>
  <si>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</si>
  <si>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</si>
  <si>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</si>
  <si>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</si>
  <si>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</si>
  <si>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</si>
  <si>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</si>
  <si>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</si>
  <si>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</si>
  <si>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</si>
  <si>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</si>
  <si>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</si>
  <si>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</si>
  <si>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</si>
  <si>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</si>
  <si>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</si>
  <si>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</si>
  <si>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</si>
  <si>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</si>
  <si>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</si>
  <si>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</si>
  <si>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</si>
  <si>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</si>
  <si>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</si>
  <si>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</si>
  <si>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</si>
  <si>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</si>
  <si>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</si>
  <si>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</si>
  <si>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</si>
  <si>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</si>
  <si>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</si>
  <si>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</si>
  <si>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</si>
  <si>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</si>
  <si>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</si>
  <si>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</si>
  <si>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</si>
  <si>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</si>
  <si>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</si>
  <si>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</si>
  <si>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</si>
  <si>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</si>
  <si>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</si>
  <si>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</si>
  <si>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</si>
  <si>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</si>
  <si>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</si>
  <si>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</si>
  <si>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</si>
  <si>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</si>
  <si>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</si>
  <si>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</si>
  <si>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</si>
  <si>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</si>
  <si>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</si>
  <si>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</si>
  <si>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</si>
  <si>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</si>
  <si>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</si>
  <si>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</si>
  <si>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</si>
  <si>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</si>
  <si>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</si>
  <si>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</si>
  <si>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</si>
  <si>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</si>
  <si>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</si>
  <si>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</si>
  <si>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</si>
  <si>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</si>
  <si>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</si>
  <si>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</si>
  <si>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</si>
  <si>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</si>
  <si>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</si>
  <si>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</si>
  <si>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</si>
  <si>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</si>
  <si>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</si>
  <si>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</si>
  <si>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</si>
  <si>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</si>
  <si>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</si>
  <si>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</si>
  <si>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</si>
  <si>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</si>
  <si>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</si>
  <si>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</si>
  <si>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</si>
  <si>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</si>
  <si>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</si>
  <si>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</si>
  <si>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</si>
  <si>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</si>
  <si>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</si>
  <si>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</si>
  <si>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</si>
  <si>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</si>
  <si>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</si>
  <si>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</si>
  <si>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</si>
  <si>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</si>
  <si>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</si>
  <si>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</si>
  <si>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</si>
  <si>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</si>
  <si>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</si>
  <si>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</si>
  <si>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</si>
  <si>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</si>
  <si>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</si>
  <si>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</si>
  <si>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</si>
  <si>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</si>
  <si>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</si>
  <si>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</si>
  <si>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</si>
  <si>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</si>
  <si>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</si>
  <si>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</si>
  <si>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</si>
  <si>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</si>
  <si>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</si>
  <si>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</si>
  <si>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</si>
  <si>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</si>
  <si>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</si>
  <si>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</si>
  <si>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</si>
  <si>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</si>
  <si>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</si>
  <si>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</si>
  <si>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</si>
  <si>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</si>
  <si>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</si>
  <si>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</si>
  <si>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</si>
  <si>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</si>
  <si>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</si>
  <si>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</si>
  <si>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</si>
  <si>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</si>
  <si>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</si>
  <si>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</si>
  <si>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</si>
  <si>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</si>
  <si>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</si>
  <si>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</si>
  <si>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</si>
  <si>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</si>
  <si>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</si>
  <si>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</si>
  <si>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</si>
  <si>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</si>
  <si>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</si>
  <si>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</si>
  <si>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</si>
  <si>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</si>
  <si>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</si>
  <si>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</si>
  <si>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</si>
  <si>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</si>
  <si>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</si>
  <si>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</si>
  <si>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</si>
  <si>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</si>
  <si>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</si>
  <si>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</si>
  <si>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</si>
  <si>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</si>
  <si>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</si>
  <si>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</si>
  <si>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</si>
  <si>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</si>
  <si>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</si>
  <si>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</si>
  <si>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</si>
  <si>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</si>
  <si>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</si>
  <si>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</si>
  <si>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</si>
  <si>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</si>
  <si>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</si>
  <si>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</si>
  <si>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</si>
  <si>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</si>
  <si>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</si>
  <si>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</si>
  <si>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</si>
  <si>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</si>
  <si>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</si>
  <si>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</si>
  <si>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</si>
  <si>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</si>
  <si>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</si>
  <si>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</si>
  <si>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</si>
  <si>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</si>
  <si>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</si>
  <si>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</si>
  <si>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</si>
  <si>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</si>
  <si>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</si>
  <si>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</si>
  <si>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</si>
  <si>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</si>
  <si>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</si>
  <si>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</si>
  <si>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</si>
  <si>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</si>
  <si>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</si>
  <si>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</si>
  <si>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</si>
  <si>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</si>
  <si>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</si>
  <si>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</si>
  <si>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</si>
  <si>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</si>
  <si>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</si>
  <si>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</si>
  <si>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</si>
  <si>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</si>
  <si>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</si>
  <si>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</si>
  <si>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</si>
  <si>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</si>
  <si>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</si>
  <si>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</si>
  <si>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</si>
  <si>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</si>
  <si>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</si>
  <si>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</si>
  <si>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</si>
  <si>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</si>
  <si>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</si>
  <si>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</si>
  <si>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</si>
  <si>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</si>
  <si>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</si>
  <si>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</si>
  <si>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</si>
  <si>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</si>
  <si>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</si>
  <si>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</si>
  <si>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</si>
  <si>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</si>
  <si>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</si>
  <si>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</si>
  <si>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</si>
  <si>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</si>
  <si>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</si>
  <si>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</si>
  <si>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</si>
  <si>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</si>
  <si>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</si>
  <si>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</si>
  <si>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</si>
  <si>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</si>
  <si>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</si>
  <si>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</si>
  <si>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</si>
  <si>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</si>
  <si>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</si>
  <si>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</si>
  <si>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</si>
  <si>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</si>
  <si>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</si>
  <si>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</si>
  <si>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</si>
  <si>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</si>
  <si>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</si>
  <si>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</si>
  <si>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</si>
  <si>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</si>
  <si>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</si>
  <si>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</si>
  <si>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</si>
  <si>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</si>
  <si>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</si>
  <si>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</si>
  <si>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</si>
  <si>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</si>
  <si>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</si>
  <si>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</si>
  <si>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</si>
  <si>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</si>
  <si>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</si>
  <si>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</si>
  <si>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</si>
  <si>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</si>
  <si>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</si>
  <si>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</si>
  <si>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</si>
  <si>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</si>
  <si>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</si>
  <si>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</si>
  <si>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</si>
  <si>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</si>
  <si>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</si>
  <si>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</si>
  <si>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</si>
  <si>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</si>
  <si>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</si>
  <si>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</si>
  <si>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</si>
  <si>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</si>
  <si>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</si>
  <si>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</si>
  <si>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</si>
  <si>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</si>
  <si>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</si>
  <si>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</si>
  <si>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</si>
  <si>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</si>
  <si>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</si>
  <si>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</si>
  <si>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</si>
  <si>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</si>
  <si>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</si>
  <si>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</si>
  <si>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</si>
  <si>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</si>
  <si>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</si>
  <si>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</si>
  <si>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</si>
  <si>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</si>
  <si>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</si>
  <si>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</si>
  <si>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</si>
  <si>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</si>
  <si>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</si>
  <si>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</si>
  <si>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</si>
  <si>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</si>
  <si>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</si>
  <si>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</si>
  <si>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</si>
  <si>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</si>
  <si>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</si>
  <si>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</si>
  <si>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</si>
  <si>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</si>
  <si>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</si>
  <si>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</si>
  <si>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</si>
  <si>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</si>
  <si>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</si>
  <si>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</si>
  <si>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</si>
  <si>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</si>
  <si>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</si>
  <si>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</si>
  <si>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</si>
  <si>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</si>
  <si>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</si>
  <si>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</si>
  <si>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</si>
  <si>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</si>
  <si>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</si>
  <si>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</si>
  <si>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</si>
  <si>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</si>
  <si>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</si>
  <si>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</si>
  <si>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</si>
  <si>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</si>
  <si>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</si>
  <si>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</si>
  <si>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</si>
  <si>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</si>
  <si>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</si>
  <si>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</si>
  <si>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</si>
  <si>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</si>
  <si>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</si>
  <si>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</si>
  <si>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</si>
  <si>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</si>
  <si>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</si>
  <si>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</si>
  <si>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</si>
  <si>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</si>
  <si>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</si>
  <si>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</si>
  <si>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</si>
  <si>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</si>
  <si>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</si>
  <si>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</si>
  <si>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</si>
  <si>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</si>
  <si>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</si>
  <si>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</si>
  <si>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</si>
  <si>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</si>
  <si>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</si>
  <si>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</si>
  <si>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</si>
  <si>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</si>
  <si>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</si>
  <si>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</si>
  <si>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</si>
  <si>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</si>
  <si>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</si>
  <si>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</si>
  <si>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</si>
  <si>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</si>
  <si>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</si>
  <si>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</si>
  <si>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</si>
  <si>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</si>
  <si>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</si>
  <si>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</si>
  <si>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</si>
  <si>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</si>
  <si>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</si>
  <si>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</si>
  <si>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</si>
  <si>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</si>
  <si>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</si>
  <si>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</si>
  <si>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</si>
  <si>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</si>
  <si>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</si>
  <si>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</si>
  <si>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</si>
  <si>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</si>
  <si>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</si>
  <si>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</si>
  <si>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</si>
  <si>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</si>
  <si>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</si>
  <si>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</si>
  <si>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</si>
  <si>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</si>
  <si>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</si>
  <si>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</si>
  <si>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</si>
  <si>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</si>
  <si>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</si>
  <si>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</si>
  <si>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</si>
  <si>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</si>
  <si>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</si>
  <si>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</si>
  <si>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</si>
  <si>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</si>
  <si>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</si>
  <si>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</si>
  <si>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</si>
  <si>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</si>
  <si>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</si>
  <si>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</si>
  <si>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</si>
  <si>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</si>
  <si>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</si>
  <si>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</si>
  <si>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</si>
  <si>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</si>
  <si>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</si>
  <si>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</si>
  <si>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</si>
  <si>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</si>
  <si>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</si>
  <si>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</si>
  <si>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</si>
  <si>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</si>
  <si>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</si>
  <si>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</si>
  <si>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</si>
  <si>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</si>
  <si>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</si>
  <si>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</si>
  <si>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</si>
  <si>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</si>
  <si>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</si>
  <si>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</si>
  <si>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</si>
  <si>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</si>
  <si>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</si>
  <si>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</si>
  <si>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</si>
  <si>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</si>
  <si>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</si>
  <si>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</si>
  <si>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</si>
  <si>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</si>
  <si>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</si>
  <si>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</si>
  <si>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</si>
  <si>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</si>
  <si>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</si>
  <si>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</si>
  <si>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</si>
  <si>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</si>
  <si>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</si>
  <si>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</si>
  <si>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</si>
  <si>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</si>
  <si>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</si>
  <si>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</si>
  <si>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</si>
  <si>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</si>
  <si>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</si>
  <si>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</si>
  <si>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</si>
  <si>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</si>
  <si>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</si>
  <si>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</si>
  <si>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</si>
  <si>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</si>
  <si>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</si>
  <si>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</si>
  <si>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</si>
  <si>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</si>
  <si>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</si>
  <si>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</si>
  <si>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</si>
  <si>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</si>
  <si>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</si>
  <si>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</si>
  <si>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</si>
  <si>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</si>
  <si>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</si>
  <si>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</si>
  <si>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</si>
  <si>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</si>
  <si>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</si>
  <si>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</si>
  <si>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</si>
  <si>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</si>
  <si>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</si>
  <si>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</si>
  <si>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</si>
  <si>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</si>
  <si>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</si>
  <si>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</si>
  <si>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</si>
  <si>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</si>
  <si>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</si>
  <si>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</si>
  <si>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</si>
  <si>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</si>
  <si>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</si>
  <si>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</si>
  <si>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</si>
  <si>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</si>
  <si>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</si>
  <si>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</si>
  <si>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</si>
  <si>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</si>
  <si>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</si>
  <si>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</si>
  <si>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</si>
  <si>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</si>
  <si>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</si>
  <si>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</si>
  <si>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</si>
  <si>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</si>
  <si>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</si>
  <si>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</si>
  <si>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</si>
  <si>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</si>
  <si>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</si>
  <si>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</si>
  <si>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</si>
  <si>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</si>
  <si>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</si>
  <si>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</si>
  <si>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</si>
  <si>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</si>
  <si>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</si>
  <si>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</si>
  <si>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</si>
  <si>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</si>
  <si>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</si>
  <si>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</si>
  <si>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</si>
  <si>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</si>
  <si>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</si>
  <si>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</si>
  <si>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</si>
  <si>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</si>
  <si>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</si>
  <si>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</si>
  <si>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</si>
  <si>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</si>
  <si>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</si>
  <si>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</si>
  <si>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</si>
  <si>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</si>
  <si>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</si>
  <si>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</si>
  <si>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</si>
  <si>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</si>
  <si>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</si>
  <si>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</si>
  <si>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</si>
  <si>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</si>
  <si>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</si>
  <si>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</si>
  <si>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</si>
  <si>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</si>
  <si>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</si>
  <si>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</si>
  <si>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</si>
  <si>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</si>
  <si>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</si>
  <si>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</si>
  <si>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</si>
  <si>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</si>
  <si>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</si>
  <si>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</si>
  <si>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</si>
  <si>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</si>
  <si>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</si>
  <si>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</si>
  <si>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</si>
  <si>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</si>
  <si>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</si>
  <si>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</si>
  <si>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</si>
  <si>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</si>
  <si>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</si>
  <si>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</si>
  <si>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</si>
  <si>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</si>
  <si>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</si>
  <si>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</si>
  <si>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</si>
  <si>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</si>
  <si>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</si>
  <si>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</si>
  <si>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</si>
  <si>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</si>
  <si>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</si>
  <si>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</si>
  <si>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</si>
  <si>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</si>
  <si>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</si>
  <si>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</si>
  <si>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</si>
  <si>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</si>
  <si>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</si>
  <si>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</si>
  <si>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</si>
  <si>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</si>
  <si>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</si>
  <si>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</si>
  <si>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</si>
  <si>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</si>
  <si>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</si>
  <si>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</si>
  <si>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</si>
  <si>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</si>
  <si>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</si>
  <si>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</si>
  <si>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</si>
  <si>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</si>
  <si>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</si>
  <si>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</si>
  <si>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</si>
  <si>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</si>
  <si>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</si>
  <si>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</si>
  <si>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</si>
  <si>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</si>
  <si>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</si>
  <si>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</si>
  <si>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</si>
  <si>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</si>
  <si>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</si>
  <si>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</si>
  <si>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</si>
  <si>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</si>
  <si>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</si>
  <si>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</si>
  <si>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</si>
  <si>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</si>
  <si>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</si>
  <si>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</si>
  <si>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</si>
  <si>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</si>
  <si>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</si>
  <si>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</si>
  <si>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</si>
  <si>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</si>
  <si>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</si>
  <si>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</si>
  <si>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</si>
  <si>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</si>
  <si>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</si>
  <si>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</si>
  <si>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</si>
  <si>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</si>
  <si>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</si>
  <si>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</si>
  <si>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</si>
  <si>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</si>
  <si>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</si>
  <si>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</si>
  <si>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</si>
  <si>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</si>
  <si>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</si>
  <si>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</si>
  <si>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</si>
  <si>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</si>
  <si>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</si>
  <si>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</si>
  <si>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</si>
  <si>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</si>
  <si>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</si>
  <si>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</si>
  <si>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</si>
  <si>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</si>
  <si>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</si>
  <si>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</si>
  <si>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</si>
  <si>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</si>
  <si>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</si>
  <si>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</si>
  <si>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</si>
  <si>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</si>
  <si>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</si>
  <si>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</si>
  <si>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</si>
  <si>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</si>
  <si>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</si>
  <si>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</si>
  <si>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</si>
  <si>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</si>
  <si>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</si>
  <si>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</si>
  <si>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</si>
  <si>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</si>
  <si>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</si>
  <si>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</si>
  <si>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</si>
  <si>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</si>
  <si>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</si>
  <si>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</si>
  <si>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</si>
  <si>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</si>
  <si>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</si>
  <si>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</si>
  <si>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</si>
  <si>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</si>
  <si>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</si>
  <si>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</si>
  <si>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</si>
  <si>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</si>
  <si>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</si>
  <si>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</si>
  <si>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</si>
  <si>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</si>
  <si>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</si>
  <si>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</si>
  <si>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</si>
  <si>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</si>
  <si>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</si>
  <si>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</si>
  <si>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</si>
  <si>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</si>
  <si>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</si>
  <si>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</si>
  <si>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</si>
  <si>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</si>
  <si>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</si>
  <si>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</si>
  <si>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</si>
  <si>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</si>
  <si>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</si>
  <si>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</si>
  <si>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</si>
  <si>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</si>
  <si>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</si>
  <si>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</si>
  <si>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</si>
  <si>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</si>
  <si>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</si>
  <si>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</si>
  <si>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</si>
  <si>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</si>
  <si>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</si>
  <si>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</si>
  <si>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</si>
  <si>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</si>
  <si>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</si>
  <si>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</si>
  <si>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</si>
  <si>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</si>
  <si>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</si>
  <si>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</si>
  <si>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</si>
  <si>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</si>
  <si>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</si>
  <si>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</si>
  <si>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</si>
  <si>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</si>
  <si>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</si>
  <si>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</si>
  <si>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</si>
  <si>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</si>
  <si>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</si>
  <si>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</si>
  <si>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</si>
  <si>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</si>
  <si>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</si>
  <si>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</si>
  <si>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</si>
  <si>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</si>
  <si>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</si>
  <si>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</si>
  <si>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</si>
  <si>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</si>
  <si>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</si>
  <si>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</si>
  <si>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</si>
  <si>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</si>
  <si>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</si>
  <si>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</si>
  <si>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</si>
  <si>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</si>
  <si>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</si>
  <si>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</si>
  <si>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</si>
  <si>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</si>
  <si>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</si>
  <si>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</si>
  <si>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</si>
  <si>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</si>
  <si>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</si>
  <si>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</si>
  <si>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</si>
  <si>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</si>
  <si>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</si>
  <si>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</si>
  <si>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</si>
  <si>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</si>
  <si>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</si>
  <si>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</si>
  <si>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</si>
  <si>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</si>
  <si>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</si>
  <si>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</si>
  <si>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</si>
  <si>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</si>
  <si>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</si>
  <si>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</si>
  <si>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</si>
  <si>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</si>
  <si>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</si>
  <si>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</si>
  <si>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</si>
  <si>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</si>
  <si>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</si>
  <si>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</si>
  <si>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</si>
  <si>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</si>
  <si>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</si>
  <si>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</si>
  <si>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</si>
  <si>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</si>
  <si>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</si>
  <si>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</si>
  <si>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</si>
  <si>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</si>
  <si>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</si>
  <si>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</si>
  <si>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</si>
  <si>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</si>
  <si>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</si>
  <si>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</si>
  <si>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</si>
  <si>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</si>
  <si>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</si>
  <si>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</si>
  <si>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</si>
  <si>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</si>
  <si>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</si>
  <si>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</si>
  <si>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</si>
  <si>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</si>
  <si>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</si>
  <si>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</si>
  <si>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</si>
  <si>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</si>
  <si>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</si>
  <si>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</si>
  <si>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</si>
  <si>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</si>
  <si>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</si>
  <si>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</si>
  <si>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</si>
  <si>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</si>
  <si>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</si>
  <si>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</si>
  <si>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</si>
  <si>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</si>
  <si>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</si>
  <si>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</si>
  <si>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</si>
  <si>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</si>
  <si>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</si>
  <si>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</si>
  <si>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</si>
  <si>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</si>
  <si>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</si>
  <si>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</si>
  <si>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</si>
  <si>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</si>
  <si>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</si>
  <si>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</si>
  <si>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</si>
  <si>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</si>
  <si>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</si>
  <si>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</si>
  <si>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</si>
  <si>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</si>
  <si>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</si>
  <si>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</si>
  <si>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</si>
  <si>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</si>
  <si>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</si>
  <si>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</si>
  <si>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</si>
  <si>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</si>
  <si>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</si>
  <si>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</si>
  <si>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</si>
  <si>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</si>
  <si>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</si>
  <si>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</si>
  <si>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</si>
  <si>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</si>
  <si>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</si>
  <si>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</si>
  <si>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</si>
  <si>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</si>
  <si>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</si>
  <si>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</si>
  <si>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</si>
  <si>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</si>
  <si>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</si>
  <si>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</si>
  <si>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</si>
  <si>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</si>
  <si>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</si>
  <si>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</si>
  <si>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</si>
  <si>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</si>
  <si>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</si>
  <si>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</si>
  <si>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</si>
  <si>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</si>
  <si>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</si>
  <si>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</si>
  <si>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</si>
  <si>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</si>
  <si>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</si>
  <si>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</si>
  <si>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</si>
  <si>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</si>
  <si>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</si>
  <si>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</si>
  <si>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</si>
  <si>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</si>
  <si>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</si>
  <si>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</si>
  <si>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</si>
  <si>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</si>
  <si>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</si>
  <si>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</si>
  <si>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</si>
  <si>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</si>
  <si>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</si>
  <si>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</si>
  <si>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</si>
  <si>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</si>
  <si>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</si>
  <si>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</si>
  <si>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</si>
  <si>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</si>
  <si>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</si>
  <si>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</si>
  <si>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</si>
  <si>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</si>
  <si>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</si>
  <si>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</si>
  <si>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</si>
  <si>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</si>
  <si>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</si>
  <si>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</si>
  <si>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</si>
  <si>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</si>
  <si>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</si>
  <si>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</si>
  <si>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</si>
  <si>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</si>
  <si>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</si>
  <si>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</si>
  <si>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</si>
  <si>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</si>
  <si>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</si>
  <si>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</si>
  <si>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</si>
  <si>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</si>
  <si>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</si>
  <si>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</si>
  <si>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</si>
  <si>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</si>
  <si>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</si>
  <si>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</si>
  <si>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</si>
  <si>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</si>
  <si>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</si>
  <si>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</si>
  <si>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</si>
  <si>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</si>
  <si>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</si>
  <si>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</si>
  <si>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</si>
  <si>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</si>
  <si>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</si>
  <si>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</si>
  <si>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</si>
  <si>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</si>
  <si>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</si>
  <si>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</si>
  <si>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</si>
  <si>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</si>
  <si>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</si>
  <si>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</si>
  <si>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</si>
  <si>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</si>
  <si>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</si>
  <si>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</si>
  <si>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</si>
  <si>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</si>
  <si>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</si>
  <si>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</si>
  <si>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</si>
  <si>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</si>
  <si>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</si>
  <si>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</si>
  <si>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</si>
  <si>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</si>
  <si>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</si>
  <si>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</si>
  <si>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</si>
  <si>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</si>
  <si>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</si>
  <si>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</si>
  <si>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</si>
  <si>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</si>
  <si>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</si>
  <si>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</si>
  <si>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</si>
  <si>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</si>
  <si>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</si>
  <si>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</si>
  <si>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</si>
  <si>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</si>
  <si>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</si>
  <si>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</si>
  <si>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</si>
  <si>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</si>
  <si>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</si>
  <si>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</si>
  <si>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</si>
  <si>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</si>
  <si>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</si>
  <si>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</si>
  <si>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</si>
  <si>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</si>
  <si>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</si>
  <si>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</si>
  <si>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</si>
  <si>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</si>
  <si>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</si>
  <si>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</si>
  <si>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</si>
  <si>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</si>
  <si>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</si>
  <si>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</si>
  <si>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</si>
  <si>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</si>
  <si>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</si>
  <si>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</si>
  <si>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</si>
  <si>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</si>
  <si>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</si>
  <si>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</si>
  <si>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</si>
  <si>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</si>
  <si>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</si>
  <si>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</si>
  <si>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</si>
  <si>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</si>
  <si>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</si>
  <si>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</si>
  <si>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</si>
  <si>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</si>
  <si>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</si>
  <si>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</si>
  <si>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</si>
  <si>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</si>
  <si>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</si>
  <si>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</si>
  <si>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</si>
  <si>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</si>
  <si>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</si>
  <si>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</si>
  <si>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</si>
  <si>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</si>
  <si>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</si>
  <si>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</si>
  <si>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</si>
  <si>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</si>
  <si>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</si>
  <si>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</si>
  <si>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</si>
  <si>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</si>
  <si>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</si>
  <si>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</si>
  <si>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</si>
  <si>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</si>
  <si>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</si>
  <si>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</si>
  <si>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</si>
  <si>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</si>
  <si>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</si>
  <si>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</si>
  <si>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</si>
  <si>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</si>
  <si>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</si>
  <si>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</si>
  <si>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</si>
  <si>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</si>
  <si>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</si>
  <si>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</si>
  <si>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</si>
  <si>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</si>
  <si>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</si>
  <si>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</si>
  <si>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</si>
  <si>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</si>
  <si>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</si>
  <si>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</si>
  <si>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</si>
  <si>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</si>
  <si>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</si>
  <si>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</si>
  <si>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</si>
  <si>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</si>
  <si>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</si>
  <si>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</si>
  <si>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</si>
  <si>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</si>
  <si>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</si>
  <si>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</si>
  <si>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</si>
  <si>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</si>
  <si>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</si>
  <si>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</si>
  <si>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</si>
  <si>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</si>
  <si>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</si>
  <si>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</si>
  <si>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</si>
  <si>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</si>
  <si>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</si>
  <si>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</si>
  <si>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</si>
  <si>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</si>
  <si>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</si>
  <si>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</si>
  <si>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</si>
  <si>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</si>
  <si>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</si>
  <si>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</si>
  <si>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</si>
  <si>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</si>
  <si>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</si>
  <si>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</si>
  <si>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</si>
  <si>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</si>
  <si>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</si>
  <si>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</si>
  <si>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</si>
  <si>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</si>
  <si>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</si>
  <si>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</si>
  <si>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</si>
  <si>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</si>
  <si>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</si>
  <si>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</si>
  <si>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</si>
  <si>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</si>
  <si>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</si>
  <si>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</si>
  <si>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</si>
  <si>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</si>
  <si>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</si>
  <si>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</si>
  <si>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</si>
  <si>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</si>
  <si>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</si>
  <si>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</si>
  <si>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</si>
  <si>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</si>
  <si>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</si>
  <si>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</si>
  <si>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</si>
  <si>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</si>
  <si>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</si>
  <si>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</si>
  <si>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</si>
  <si>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</si>
  <si>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</si>
  <si>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</si>
  <si>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</si>
  <si>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</si>
  <si>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</si>
  <si>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</si>
  <si>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</si>
  <si>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</si>
  <si>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</si>
  <si>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</si>
  <si>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</si>
  <si>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</si>
  <si>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</si>
  <si>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</si>
  <si>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</si>
  <si>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</si>
  <si>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</si>
  <si>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</si>
  <si>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</si>
  <si>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</si>
  <si>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</si>
  <si>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</si>
  <si>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</si>
  <si>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</si>
  <si>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</si>
  <si>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</si>
  <si>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</si>
  <si>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</si>
  <si>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</si>
  <si>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</si>
  <si>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</si>
  <si>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</si>
  <si>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</si>
  <si>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</si>
  <si>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</si>
  <si>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</si>
  <si>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</si>
  <si>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</si>
  <si>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</si>
  <si>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</si>
  <si>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</si>
  <si>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</si>
  <si>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</si>
  <si>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</si>
  <si>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</si>
  <si>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</si>
  <si>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</si>
  <si>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</si>
  <si>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</si>
  <si>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</si>
  <si>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</si>
  <si>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</si>
  <si>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</si>
  <si>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</si>
  <si>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</si>
  <si>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</si>
  <si>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</si>
  <si>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</si>
  <si>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</si>
  <si>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</si>
  <si>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</si>
  <si>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</si>
  <si>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</si>
  <si>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</si>
  <si>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</si>
  <si>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</si>
  <si>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</si>
  <si>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</si>
  <si>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</si>
  <si>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</si>
  <si>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</si>
  <si>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</si>
  <si>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</si>
  <si>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</si>
  <si>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</si>
  <si>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</si>
  <si>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</si>
  <si>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</si>
  <si>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</si>
  <si>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</si>
  <si>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</si>
  <si>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</si>
  <si>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</si>
  <si>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</si>
  <si>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</si>
  <si>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</si>
  <si>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</si>
  <si>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</si>
  <si>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</si>
  <si>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</si>
  <si>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</si>
  <si>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</si>
  <si>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</si>
  <si>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</si>
  <si>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</si>
  <si>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</si>
  <si>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</si>
  <si>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</si>
  <si>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</si>
  <si>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</si>
  <si>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</si>
  <si>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</si>
  <si>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</si>
  <si>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</si>
  <si>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</si>
  <si>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</si>
  <si>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</si>
  <si>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</si>
  <si>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</si>
  <si>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</si>
  <si>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</si>
  <si>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</si>
  <si>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</si>
  <si>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</si>
  <si>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</si>
  <si>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</si>
  <si>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</si>
  <si>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</si>
  <si>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</si>
  <si>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</si>
  <si>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</si>
  <si>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</si>
  <si>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</si>
  <si>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</si>
  <si>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</si>
  <si>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</si>
  <si>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</si>
  <si>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</si>
  <si>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</si>
  <si>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</si>
  <si>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</si>
  <si>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</si>
  <si>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</si>
  <si>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</si>
  <si>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</si>
  <si>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</si>
  <si>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</si>
  <si>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</si>
  <si>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</si>
  <si>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</si>
  <si>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</si>
  <si>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</si>
  <si>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</si>
  <si>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</si>
  <si>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</si>
  <si>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</si>
  <si>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</si>
  <si>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</si>
  <si>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</si>
  <si>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</si>
  <si>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</si>
  <si>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</si>
  <si>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</si>
  <si>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</si>
  <si>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</si>
  <si>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</si>
  <si>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</si>
  <si>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</si>
  <si>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</si>
  <si>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</si>
  <si>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</si>
  <si>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</si>
  <si>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</si>
  <si>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</si>
  <si>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</si>
  <si>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</si>
  <si>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</si>
  <si>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</si>
  <si>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</si>
  <si>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</si>
  <si>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</si>
  <si>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</si>
  <si>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</si>
  <si>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</si>
  <si>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</si>
  <si>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</si>
  <si>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</si>
  <si>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</si>
  <si>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</si>
  <si>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</si>
  <si>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</si>
  <si>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</si>
  <si>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</si>
  <si>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</si>
  <si>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</si>
  <si>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</si>
  <si>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</si>
  <si>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</si>
  <si>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</si>
  <si>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</si>
  <si>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</si>
  <si>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</si>
  <si>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</si>
  <si>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</si>
  <si>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</si>
  <si>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</si>
  <si>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</si>
  <si>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</si>
  <si>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</si>
  <si>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</si>
  <si>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</si>
  <si>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</si>
  <si>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</si>
  <si>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</si>
  <si>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</si>
  <si>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</si>
  <si>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</si>
  <si>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</si>
  <si>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</si>
  <si>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</si>
  <si>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</si>
  <si>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</si>
  <si>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</si>
  <si>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</si>
  <si>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</si>
  <si>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</si>
  <si>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</si>
  <si>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</si>
  <si>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</si>
  <si>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</si>
  <si>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</si>
  <si>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</si>
  <si>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</si>
  <si>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</si>
  <si>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</si>
  <si>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</si>
  <si>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</si>
  <si>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</si>
  <si>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</si>
  <si>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</si>
  <si>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</si>
  <si>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</si>
  <si>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</si>
  <si>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</si>
  <si>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</si>
  <si>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</si>
  <si>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</si>
  <si>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</si>
  <si>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</si>
  <si>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</si>
  <si>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</si>
  <si>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</si>
  <si>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</si>
  <si>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</si>
  <si>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</si>
  <si>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</si>
  <si>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</si>
  <si>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</si>
  <si>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</si>
  <si>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</si>
  <si>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</si>
  <si>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</si>
  <si>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</si>
  <si>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</si>
  <si>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</si>
  <si>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</si>
  <si>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</si>
  <si>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</si>
  <si>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</si>
  <si>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</si>
  <si>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</si>
  <si>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</si>
  <si>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</si>
  <si>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</si>
  <si>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</si>
  <si>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</si>
  <si>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</si>
  <si>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</si>
  <si>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</si>
  <si>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</si>
  <si>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</si>
  <si>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</si>
  <si>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</si>
  <si>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</si>
  <si>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</si>
  <si>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</si>
  <si>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</si>
  <si>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</si>
  <si>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</si>
  <si>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</si>
  <si>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</si>
  <si>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</si>
  <si>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</si>
  <si>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</si>
  <si>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</si>
  <si>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</si>
  <si>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</si>
  <si>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</si>
  <si>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</si>
  <si>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</si>
  <si>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</si>
  <si>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</si>
  <si>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</si>
  <si>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</si>
  <si>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</si>
  <si>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</si>
  <si>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</si>
  <si>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</si>
  <si>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</si>
  <si>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</si>
  <si>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</si>
  <si>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</si>
  <si>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</si>
  <si>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</si>
  <si>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</si>
  <si>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</si>
  <si>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</si>
  <si>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</si>
  <si>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</si>
  <si>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</si>
  <si>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</si>
  <si>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</si>
  <si>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</si>
  <si>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</si>
  <si>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</si>
  <si>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</si>
  <si>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</si>
  <si>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</si>
  <si>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</si>
  <si>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</si>
  <si>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</si>
  <si>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</si>
  <si>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</si>
  <si>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</si>
  <si>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</si>
  <si>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</si>
  <si>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</si>
  <si>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</si>
  <si>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</si>
  <si>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</si>
  <si>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</si>
  <si>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</si>
  <si>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</si>
  <si>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</si>
  <si>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</si>
  <si>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</si>
  <si>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</si>
  <si>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</si>
  <si>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</si>
  <si>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</si>
  <si>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</si>
  <si>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</si>
  <si>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</si>
  <si>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</si>
  <si>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</si>
  <si>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</si>
  <si>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</si>
  <si>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</si>
  <si>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</si>
  <si>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</si>
  <si>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</si>
  <si>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</si>
  <si>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</si>
  <si>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</si>
  <si>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</si>
  <si>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</si>
  <si>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</si>
  <si>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</si>
  <si>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</si>
  <si>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</si>
  <si>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</si>
  <si>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</si>
  <si>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</si>
  <si>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</si>
  <si>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</si>
  <si>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</si>
  <si>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</si>
  <si>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</si>
  <si>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</si>
  <si>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</si>
  <si>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</si>
  <si>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</si>
  <si>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</si>
  <si>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</si>
  <si>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</si>
  <si>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</si>
  <si>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</si>
  <si>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</si>
  <si>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</si>
  <si>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</si>
  <si>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</si>
  <si>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</si>
  <si>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</si>
  <si>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</si>
  <si>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</si>
  <si>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</si>
  <si>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</si>
  <si>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</si>
  <si>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</si>
  <si>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</si>
  <si>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</si>
  <si>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</si>
  <si>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</si>
  <si>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</si>
  <si>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</si>
  <si>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</si>
  <si>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</si>
  <si>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</si>
  <si>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</si>
  <si>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</si>
  <si>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</si>
  <si>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</si>
  <si>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</si>
  <si>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</si>
  <si>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</si>
  <si>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</si>
  <si>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</si>
  <si>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</si>
  <si>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</si>
  <si>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</si>
  <si>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</si>
  <si>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</si>
  <si>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</si>
  <si>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</si>
  <si>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</si>
  <si>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</si>
  <si>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</si>
  <si>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</si>
  <si>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</si>
  <si>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</si>
  <si>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</si>
  <si>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</si>
  <si>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</si>
  <si>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</si>
  <si>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</si>
  <si>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</si>
  <si>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</si>
  <si>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</si>
  <si>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</si>
  <si>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</si>
  <si>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</si>
  <si>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</si>
  <si>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</si>
  <si>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</si>
  <si>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</si>
  <si>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</si>
  <si>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</si>
  <si>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</si>
  <si>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</si>
  <si>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</si>
  <si>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</si>
  <si>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</si>
  <si>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</si>
  <si>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</si>
  <si>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</si>
  <si>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</si>
  <si>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</si>
  <si>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</si>
  <si>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</si>
  <si>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</si>
  <si>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</si>
  <si>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</si>
  <si>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</si>
  <si>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</si>
  <si>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</si>
  <si>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</si>
  <si>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</si>
  <si>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</si>
  <si>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</si>
  <si>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</si>
  <si>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</si>
  <si>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</si>
  <si>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</si>
  <si>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</si>
  <si>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</si>
  <si>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</si>
  <si>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</si>
  <si>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</si>
  <si>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</si>
  <si>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</si>
  <si>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</si>
  <si>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</si>
  <si>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</si>
  <si>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</si>
  <si>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</si>
  <si>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</si>
  <si>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</si>
  <si>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</si>
  <si>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</si>
  <si>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</si>
  <si>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</si>
  <si>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</si>
  <si>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</si>
  <si>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</si>
  <si>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</si>
  <si>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</si>
  <si>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</si>
  <si>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</si>
  <si>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</si>
  <si>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</si>
  <si>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</si>
  <si>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</si>
  <si>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</si>
  <si>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</si>
  <si>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</si>
  <si>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</si>
  <si>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</si>
  <si>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</si>
  <si>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</si>
  <si>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</si>
  <si>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</si>
  <si>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</si>
  <si>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</si>
  <si>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</si>
  <si>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</si>
  <si>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</si>
  <si>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</si>
  <si>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</si>
  <si>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</si>
  <si>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</si>
  <si>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</si>
  <si>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</si>
  <si>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</si>
  <si>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</si>
  <si>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</si>
  <si>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</si>
  <si>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</si>
  <si>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</si>
  <si>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</si>
  <si>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</si>
  <si>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</si>
  <si>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</si>
  <si>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</si>
  <si>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</si>
  <si>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</si>
  <si>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</si>
  <si>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</si>
  <si>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</si>
  <si>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</si>
  <si>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</si>
  <si>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</si>
  <si>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</si>
  <si>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</si>
  <si>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</si>
  <si>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</si>
  <si>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</si>
  <si>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</si>
  <si>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</si>
  <si>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</si>
  <si>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</si>
  <si>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</si>
  <si>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</si>
  <si>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</si>
  <si>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</si>
  <si>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</si>
  <si>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</si>
  <si>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</si>
  <si>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</si>
  <si>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</si>
  <si>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</si>
  <si>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</si>
  <si>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</si>
  <si>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</si>
  <si>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</si>
  <si>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</si>
  <si>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</si>
  <si>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</si>
  <si>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</si>
  <si>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</si>
  <si>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</si>
  <si>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</si>
  <si>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</si>
  <si>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</si>
  <si>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</si>
  <si>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</si>
  <si>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</si>
  <si>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</si>
  <si>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</si>
  <si>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</si>
  <si>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</si>
  <si>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</si>
  <si>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</si>
  <si>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</si>
  <si>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</si>
  <si>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</si>
  <si>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</si>
  <si>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</si>
  <si>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</si>
  <si>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</si>
  <si>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</si>
  <si>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</si>
  <si>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</si>
  <si>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</si>
  <si>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</si>
  <si>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</si>
  <si>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</si>
  <si>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</si>
  <si>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</si>
  <si>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</si>
  <si>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</si>
  <si>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</si>
  <si>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</si>
  <si>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</si>
  <si>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</si>
  <si>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</si>
  <si>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</si>
  <si>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</si>
  <si>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</si>
  <si>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</si>
  <si>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</si>
  <si>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</si>
  <si>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</si>
  <si>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</si>
  <si>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</si>
  <si>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</si>
  <si>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</si>
  <si>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</si>
  <si>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</si>
  <si>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</si>
  <si>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</si>
  <si>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</si>
  <si>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</si>
  <si>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</si>
  <si>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</si>
  <si>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</si>
  <si>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</si>
  <si>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</si>
  <si>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</si>
  <si>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</si>
  <si>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</si>
  <si>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</si>
  <si>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</si>
  <si>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</si>
  <si>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</si>
  <si>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</si>
  <si>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</si>
  <si>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</si>
  <si>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</si>
  <si>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</si>
  <si>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</si>
  <si>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</si>
  <si>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</si>
  <si>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</si>
  <si>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</si>
  <si>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</si>
  <si>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</si>
  <si>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</si>
  <si>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</si>
  <si>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</si>
  <si>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</si>
  <si>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</si>
  <si>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</si>
  <si>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</si>
  <si>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</si>
  <si>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</si>
  <si>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</si>
  <si>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</si>
  <si>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</si>
  <si>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</si>
  <si>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</si>
  <si>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</si>
  <si>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</si>
  <si>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</si>
  <si>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</si>
  <si>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</si>
  <si>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</si>
  <si>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</si>
  <si>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</si>
  <si>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</si>
  <si>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</si>
  <si>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</si>
  <si>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</si>
  <si>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</si>
  <si>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</si>
  <si>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</si>
  <si>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</si>
  <si>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</si>
  <si>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</si>
  <si>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</si>
  <si>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</si>
  <si>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</si>
  <si>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</si>
  <si>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</si>
  <si>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</si>
  <si>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</si>
  <si>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</si>
  <si>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</si>
  <si>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</si>
  <si>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</si>
  <si>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</si>
  <si>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</si>
  <si>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</si>
  <si>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</si>
  <si>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</si>
  <si>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</si>
  <si>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</si>
  <si>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</si>
  <si>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</si>
  <si>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</si>
  <si>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</si>
  <si>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</si>
  <si>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</si>
  <si>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</si>
  <si>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</si>
  <si>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</si>
  <si>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</si>
  <si>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</si>
  <si>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</si>
  <si>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</si>
  <si>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</si>
  <si>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</si>
  <si>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</si>
  <si>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</si>
  <si>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</si>
  <si>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</si>
  <si>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</si>
  <si>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</si>
  <si>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</si>
  <si>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</si>
  <si>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</si>
  <si>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</si>
  <si>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</si>
  <si>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</si>
  <si>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</si>
  <si>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</si>
  <si>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</si>
  <si>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</si>
  <si>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</si>
  <si>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</si>
  <si>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</si>
  <si>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</si>
  <si>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</si>
  <si>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</si>
  <si>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</si>
  <si>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</si>
  <si>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</si>
  <si>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</si>
  <si>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</si>
  <si>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</si>
  <si>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</si>
  <si>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</si>
  <si>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</si>
  <si>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</si>
  <si>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</si>
  <si>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</si>
  <si>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</si>
  <si>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</si>
  <si>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</si>
  <si>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</si>
  <si>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</si>
  <si>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</si>
  <si>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</si>
  <si>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</si>
  <si>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</si>
  <si>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</si>
  <si>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</si>
  <si>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</si>
  <si>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</si>
  <si>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</si>
  <si>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</si>
  <si>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</si>
  <si>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</si>
  <si>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</si>
  <si>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</si>
  <si>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</si>
  <si>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</si>
  <si>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</si>
  <si>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</si>
  <si>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</si>
  <si>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</si>
  <si>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</si>
  <si>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</si>
  <si>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</si>
  <si>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</si>
  <si>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</si>
  <si>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</si>
  <si>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</si>
  <si>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</si>
  <si>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</si>
  <si>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</si>
  <si>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</si>
  <si>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</si>
  <si>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</si>
  <si>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</si>
  <si>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</si>
  <si>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</si>
  <si>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</si>
  <si>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</si>
  <si>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</si>
  <si>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</si>
  <si>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</si>
  <si>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</si>
  <si>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</si>
  <si>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</si>
  <si>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</si>
  <si>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</si>
  <si>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</si>
  <si>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</si>
  <si>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</si>
  <si>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</si>
  <si>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</si>
  <si>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</si>
  <si>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</si>
  <si>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</si>
  <si>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</si>
  <si>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</si>
  <si>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</si>
  <si>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</si>
  <si>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</si>
  <si>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</si>
  <si>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</si>
  <si>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</si>
  <si>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</si>
  <si>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</si>
  <si>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</si>
  <si>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</si>
  <si>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</si>
  <si>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</si>
  <si>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</si>
  <si>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</si>
  <si>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</si>
  <si>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</si>
  <si>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</si>
  <si>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</si>
  <si>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</si>
  <si>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</si>
  <si>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</si>
  <si>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</si>
  <si>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</si>
  <si>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</si>
  <si>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</si>
  <si>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</si>
  <si>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</si>
  <si>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</si>
  <si>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</si>
  <si>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</si>
  <si>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</si>
  <si>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</si>
  <si>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</si>
  <si>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</si>
  <si>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</si>
  <si>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</si>
  <si>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</si>
  <si>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</si>
  <si>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</si>
  <si>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</si>
  <si>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</si>
  <si>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</si>
  <si>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</si>
  <si>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</si>
  <si>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</si>
  <si>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</si>
  <si>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</si>
  <si>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</si>
  <si>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</si>
  <si>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</si>
  <si>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</si>
  <si>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</si>
  <si>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</si>
  <si>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</si>
  <si>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</si>
  <si>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</si>
  <si>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</si>
  <si>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</si>
  <si>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</si>
  <si>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</si>
  <si>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</si>
  <si>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</si>
  <si>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</si>
  <si>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</si>
  <si>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</si>
  <si>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</si>
  <si>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</si>
  <si>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</si>
  <si>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</si>
  <si>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</si>
  <si>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</si>
  <si>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</si>
  <si>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</si>
  <si>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</si>
  <si>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</si>
  <si>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</si>
  <si>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</si>
  <si>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</si>
  <si>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</si>
  <si>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</si>
  <si>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</si>
  <si>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</si>
  <si>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</si>
  <si>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</si>
  <si>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</si>
  <si>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</si>
  <si>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</si>
  <si>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</si>
  <si>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</si>
  <si>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</si>
  <si>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</si>
  <si>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</si>
  <si>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</si>
  <si>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</si>
  <si>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</si>
  <si>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</si>
  <si>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</si>
  <si>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</si>
  <si>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</si>
  <si>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</si>
  <si>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</si>
  <si>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</si>
  <si>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</si>
  <si>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</si>
  <si>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</si>
  <si>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</si>
  <si>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</si>
  <si>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</si>
  <si>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</si>
  <si>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</si>
  <si>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</si>
  <si>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</si>
  <si>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</si>
  <si>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</si>
  <si>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</si>
  <si>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</si>
  <si>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</si>
  <si>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</si>
  <si>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</si>
  <si>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</si>
  <si>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</si>
  <si>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</si>
  <si>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</si>
  <si>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</si>
  <si>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</si>
  <si>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</si>
  <si>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</si>
  <si>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</si>
  <si>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</si>
  <si>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</si>
  <si>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</si>
  <si>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</si>
  <si>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</si>
  <si>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</si>
  <si>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</si>
  <si>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</si>
  <si>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</si>
  <si>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</si>
  <si>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</si>
  <si>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</si>
  <si>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</si>
  <si>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</si>
  <si>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</si>
  <si>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</si>
  <si>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</si>
  <si>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</si>
  <si>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</si>
  <si>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</si>
  <si>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</si>
  <si>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</si>
  <si>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</si>
  <si>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</si>
  <si>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</si>
  <si>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</si>
  <si>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</si>
  <si>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</si>
  <si>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</si>
  <si>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</si>
  <si>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</si>
  <si>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</si>
  <si>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</si>
  <si>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</si>
  <si>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</si>
  <si>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</si>
  <si>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</si>
  <si>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</si>
  <si>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</si>
  <si>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</si>
  <si>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</si>
  <si>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</si>
  <si>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</si>
  <si>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</si>
  <si>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</si>
  <si>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</si>
  <si>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</si>
  <si>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</si>
  <si>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</si>
  <si>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</si>
  <si>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</si>
  <si>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</si>
  <si>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</si>
  <si>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</si>
  <si>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</si>
  <si>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</si>
  <si>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</si>
  <si>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</si>
  <si>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</si>
  <si>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</si>
  <si>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</si>
  <si>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</si>
  <si>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</si>
  <si>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</si>
  <si>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</si>
  <si>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</si>
  <si>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</si>
  <si>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</si>
  <si>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</si>
  <si>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</si>
  <si>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</si>
  <si>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</si>
  <si>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</si>
  <si>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</si>
  <si>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</si>
  <si>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</si>
  <si>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</si>
  <si>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</si>
  <si>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</si>
  <si>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</si>
  <si>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</si>
  <si>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</si>
  <si>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</si>
  <si>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</si>
  <si>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</si>
  <si>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</si>
  <si>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</si>
  <si>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</si>
  <si>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</si>
  <si>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</si>
  <si>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</si>
  <si>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</si>
  <si>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</si>
  <si>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</si>
  <si>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</si>
  <si>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</si>
  <si>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</si>
  <si>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</si>
  <si>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</si>
  <si>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</si>
  <si>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</si>
  <si>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</si>
  <si>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</si>
  <si>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</si>
  <si>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</si>
  <si>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</si>
  <si>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</si>
  <si>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</si>
  <si>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</si>
  <si>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</si>
  <si>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</si>
  <si>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</si>
  <si>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</si>
  <si>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</si>
  <si>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</si>
  <si>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</si>
  <si>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</si>
  <si>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</si>
  <si>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</si>
  <si>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</si>
  <si>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</si>
  <si>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</si>
  <si>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</si>
  <si>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</si>
  <si>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</si>
  <si>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</si>
  <si>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</si>
  <si>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</si>
  <si>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</si>
  <si>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</si>
  <si>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</si>
  <si>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</si>
  <si>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</si>
  <si>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</si>
  <si>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</si>
  <si>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</si>
  <si>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</si>
  <si>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</si>
  <si>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</si>
  <si>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</si>
  <si>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</si>
  <si>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</si>
  <si>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</si>
  <si>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</si>
  <si>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</si>
  <si>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</si>
  <si>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</si>
  <si>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</si>
  <si>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</si>
  <si>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</si>
  <si>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</si>
  <si>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</si>
  <si>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</si>
  <si>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</si>
  <si>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</si>
  <si>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</si>
  <si>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</si>
  <si>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</si>
  <si>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</si>
  <si>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</si>
  <si>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</si>
  <si>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</si>
  <si>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</si>
  <si>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</si>
  <si>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</si>
  <si>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</si>
  <si>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</si>
  <si>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</si>
  <si>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</si>
  <si>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</si>
  <si>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</si>
  <si>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</si>
  <si>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</si>
  <si>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</si>
  <si>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</si>
  <si>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</si>
  <si>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</si>
  <si>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</si>
  <si>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</si>
  <si>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</si>
  <si>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</si>
  <si>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</si>
  <si>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</si>
  <si>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</si>
  <si>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</si>
  <si>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</si>
  <si>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</si>
  <si>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</si>
  <si>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</si>
  <si>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</si>
  <si>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</si>
  <si>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</si>
  <si>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</si>
  <si>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</si>
  <si>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</si>
  <si>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</si>
  <si>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</si>
  <si>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</si>
  <si>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</si>
  <si>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</si>
  <si>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</si>
  <si>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</si>
  <si>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</si>
  <si>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</si>
  <si>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</si>
  <si>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</si>
  <si>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</si>
  <si>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</si>
  <si>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</si>
  <si>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</si>
  <si>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</si>
  <si>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</si>
  <si>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</si>
  <si>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</si>
  <si>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</si>
  <si>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</si>
  <si>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</si>
  <si>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</si>
  <si>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</si>
  <si>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</si>
  <si>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</si>
  <si>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</si>
  <si>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</si>
  <si>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</si>
  <si>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</si>
  <si>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</si>
  <si>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</si>
  <si>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</si>
  <si>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</si>
  <si>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</si>
  <si>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</si>
  <si>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</si>
  <si>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</si>
  <si>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</si>
  <si>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</si>
  <si>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</si>
  <si>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</si>
  <si>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</si>
  <si>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</si>
  <si>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</si>
  <si>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</si>
  <si>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</si>
  <si>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</si>
  <si>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</si>
  <si>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</si>
  <si>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</si>
  <si>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</si>
  <si>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</si>
  <si>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</si>
  <si>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</si>
  <si>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</si>
  <si>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</si>
  <si>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</si>
  <si>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</si>
  <si>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</si>
  <si>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</si>
  <si>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</si>
  <si>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</si>
  <si>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</si>
  <si>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</si>
  <si>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</si>
  <si>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</si>
  <si>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</si>
  <si>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</si>
  <si>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</si>
  <si>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</si>
  <si>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</si>
  <si>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</si>
  <si>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</si>
  <si>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</si>
  <si>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</si>
  <si>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</si>
  <si>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</si>
  <si>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</si>
  <si>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</si>
  <si>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</si>
  <si>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</si>
  <si>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</si>
  <si>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</si>
  <si>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</si>
  <si>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</si>
  <si>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</si>
  <si>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</si>
  <si>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</si>
  <si>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</si>
  <si>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</si>
  <si>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</si>
  <si>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</si>
  <si>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</si>
  <si>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</si>
  <si>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</si>
  <si>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</si>
  <si>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</si>
  <si>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</si>
  <si>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</si>
  <si>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</si>
  <si>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</si>
  <si>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</si>
  <si>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</si>
  <si>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</si>
  <si>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</si>
  <si>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</si>
  <si>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</si>
  <si>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</si>
  <si>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</si>
  <si>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</si>
  <si>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</si>
  <si>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</si>
  <si>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</si>
  <si>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</si>
  <si>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</si>
  <si>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</si>
  <si>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</si>
  <si>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</si>
  <si>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</si>
  <si>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</si>
  <si>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</si>
  <si>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</si>
  <si>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</si>
  <si>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</si>
  <si>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</si>
  <si>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</si>
  <si>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</si>
  <si>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</si>
  <si>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</si>
  <si>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</si>
  <si>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</si>
  <si>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</si>
  <si>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</si>
  <si>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</si>
  <si>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</si>
  <si>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</si>
  <si>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</si>
  <si>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</si>
  <si>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</si>
  <si>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</si>
  <si>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</si>
  <si>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</si>
  <si>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</si>
  <si>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</si>
  <si>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</si>
  <si>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</si>
  <si>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</si>
  <si>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</si>
  <si>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</si>
  <si>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</si>
  <si>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</si>
  <si>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</si>
  <si>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</si>
  <si>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</si>
  <si>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</si>
  <si>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</si>
  <si>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</si>
  <si>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</si>
  <si>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</si>
  <si>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</si>
  <si>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</si>
  <si>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</si>
  <si>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</si>
  <si>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</si>
  <si>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</si>
  <si>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</si>
  <si>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</si>
  <si>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</si>
  <si>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</si>
  <si>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</si>
  <si>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</si>
  <si>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</si>
  <si>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</si>
  <si>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</si>
  <si>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</si>
  <si>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</si>
  <si>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</si>
  <si>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</si>
  <si>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</si>
  <si>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</si>
  <si>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</si>
  <si>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</si>
  <si>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</si>
  <si>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</si>
  <si>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</si>
  <si>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</si>
  <si>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</si>
  <si>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</si>
  <si>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</si>
  <si>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</si>
  <si>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</si>
  <si>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</si>
  <si>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</si>
  <si>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</si>
  <si>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</si>
  <si>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</si>
  <si>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</si>
  <si>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</si>
  <si>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</si>
  <si>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</si>
  <si>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</si>
  <si>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</si>
  <si>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</si>
  <si>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</si>
  <si>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</si>
  <si>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</si>
  <si>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</si>
  <si>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</si>
  <si>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</si>
  <si>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</si>
  <si>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</si>
  <si>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</si>
  <si>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</si>
  <si>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</si>
  <si>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</si>
  <si>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</si>
  <si>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</si>
  <si>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</si>
  <si>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</si>
  <si>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</si>
  <si>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</si>
  <si>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</si>
  <si>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</si>
  <si>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</si>
  <si>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</si>
  <si>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</si>
  <si>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</si>
  <si>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</si>
  <si>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</si>
  <si>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</si>
  <si>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</si>
  <si>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</si>
  <si>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</si>
  <si>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</si>
  <si>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</si>
  <si>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</si>
  <si>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</si>
  <si>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</si>
  <si>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</si>
  <si>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</si>
  <si>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</si>
  <si>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</si>
  <si>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</si>
  <si>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</si>
  <si>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</si>
  <si>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</si>
  <si>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</si>
  <si>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</si>
  <si>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</si>
  <si>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</si>
  <si>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</si>
  <si>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</si>
  <si>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</si>
  <si>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</si>
  <si>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</si>
  <si>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</si>
  <si>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</si>
  <si>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</si>
  <si>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</si>
  <si>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</si>
  <si>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</si>
  <si>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</si>
  <si>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</si>
  <si>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</si>
  <si>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</si>
  <si>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</si>
  <si>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</si>
  <si>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</si>
  <si>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</si>
  <si>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</si>
  <si>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</si>
  <si>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</si>
  <si>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</si>
  <si>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</si>
  <si>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</si>
  <si>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</si>
  <si>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</si>
  <si>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</si>
  <si>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</si>
  <si>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</si>
  <si>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</si>
  <si>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</si>
  <si>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</si>
  <si>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</si>
  <si>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</si>
  <si>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</si>
  <si>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</si>
  <si>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</si>
  <si>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</si>
  <si>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</si>
  <si>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</si>
  <si>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</si>
  <si>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</si>
  <si>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</si>
  <si>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</si>
  <si>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</si>
  <si>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</si>
  <si>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</si>
  <si>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</si>
  <si>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</si>
  <si>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</si>
  <si>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</si>
  <si>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</si>
  <si>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</si>
  <si>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</si>
  <si>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</si>
  <si>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</si>
  <si>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</si>
  <si>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</si>
  <si>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</si>
  <si>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</si>
  <si>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</si>
  <si>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</si>
  <si>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</si>
  <si>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</si>
  <si>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</si>
  <si>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</si>
  <si>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</si>
  <si>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</si>
  <si>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</si>
  <si>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</si>
  <si>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</si>
  <si>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</si>
  <si>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</si>
  <si>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</si>
  <si>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</si>
  <si>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</si>
  <si>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</si>
  <si>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</si>
  <si>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</si>
  <si>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</si>
  <si>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</si>
  <si>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</si>
  <si>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</si>
  <si>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</si>
  <si>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</si>
  <si>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</si>
  <si>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</si>
  <si>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</si>
  <si>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</si>
  <si>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</si>
  <si>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</si>
  <si>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</si>
  <si>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</si>
  <si>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</si>
  <si>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</si>
  <si>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</si>
  <si>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</si>
  <si>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</si>
  <si>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</si>
  <si>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</si>
  <si>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</si>
  <si>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</si>
  <si>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</si>
  <si>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</si>
  <si>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</si>
  <si>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</si>
  <si>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</si>
  <si>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</si>
  <si>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</si>
  <si>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</si>
  <si>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</si>
  <si>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</si>
  <si>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</si>
  <si>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</si>
  <si>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</si>
  <si>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</si>
  <si>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</si>
  <si>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</si>
  <si>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</si>
  <si>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</si>
  <si>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</si>
  <si>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</si>
  <si>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</si>
  <si>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</si>
  <si>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</si>
  <si>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</si>
  <si>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</si>
  <si>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</si>
  <si>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</si>
  <si>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</si>
  <si>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</si>
  <si>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</si>
  <si>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</si>
  <si>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</si>
  <si>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</si>
  <si>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</si>
  <si>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</si>
  <si>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</si>
  <si>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</si>
  <si>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</si>
  <si>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</si>
  <si>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</si>
  <si>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</si>
  <si>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</si>
  <si>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</si>
  <si>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</si>
  <si>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</si>
  <si>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</si>
  <si>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</si>
  <si>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</si>
  <si>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</si>
  <si>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</si>
  <si>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</si>
  <si>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</si>
  <si>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</si>
  <si>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</si>
  <si>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</si>
  <si>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</si>
  <si>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</si>
  <si>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</si>
  <si>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</si>
  <si>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</si>
  <si>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</si>
  <si>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</si>
  <si>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</si>
  <si>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</si>
  <si>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</si>
  <si>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</si>
  <si>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</si>
  <si>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</si>
  <si>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</si>
  <si>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</si>
  <si>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</si>
  <si>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</si>
  <si>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</si>
  <si>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</si>
  <si>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</si>
  <si>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</si>
  <si>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</si>
  <si>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</si>
  <si>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</si>
  <si>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</si>
  <si>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</si>
  <si>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</si>
  <si>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</si>
  <si>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</si>
  <si>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</si>
  <si>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</si>
  <si>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</si>
  <si>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</si>
  <si>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</si>
  <si>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</si>
  <si>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</si>
  <si>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</si>
  <si>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</si>
  <si>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</si>
  <si>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</si>
  <si>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</si>
  <si>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</si>
  <si>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</si>
  <si>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</si>
  <si>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</si>
  <si>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</si>
  <si>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</si>
  <si>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</si>
  <si>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</si>
  <si>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</si>
  <si>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</si>
  <si>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</si>
  <si>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</si>
  <si>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</si>
  <si>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</si>
  <si>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</si>
  <si>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</si>
  <si>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</si>
  <si>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</si>
  <si>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</si>
  <si>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</si>
  <si>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</si>
  <si>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</si>
  <si>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</si>
  <si>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</si>
  <si>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</si>
  <si>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</si>
  <si>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</si>
  <si>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</si>
  <si>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</si>
  <si>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</si>
  <si>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</si>
  <si>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</si>
  <si>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</si>
  <si>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</si>
  <si>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</si>
  <si>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</si>
  <si>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</si>
  <si>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</si>
  <si>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</si>
  <si>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</si>
  <si>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</si>
  <si>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</si>
  <si>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</si>
  <si>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</si>
  <si>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</si>
  <si>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</si>
  <si>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</si>
  <si>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</si>
  <si>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</si>
  <si>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</si>
  <si>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</si>
  <si>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</si>
  <si>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</si>
  <si>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</si>
  <si>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</si>
  <si>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</si>
  <si>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</si>
  <si>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</si>
  <si>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</si>
  <si>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</si>
  <si>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</si>
  <si>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</si>
  <si>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</si>
  <si>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</si>
  <si>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</si>
  <si>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</si>
  <si>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</si>
  <si>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</si>
  <si>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</si>
  <si>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</si>
  <si>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</si>
  <si>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</si>
  <si>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</si>
  <si>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</si>
  <si>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</si>
  <si>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</si>
  <si>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</si>
  <si>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</si>
  <si>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</si>
  <si>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</si>
  <si>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</si>
  <si>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</si>
  <si>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</si>
  <si>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</si>
  <si>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</si>
  <si>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</si>
  <si>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</si>
  <si>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</si>
  <si>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</si>
  <si>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</si>
  <si>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</si>
  <si>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</si>
  <si>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</si>
  <si>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</si>
  <si>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</si>
  <si>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</si>
  <si>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</si>
  <si>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</si>
  <si>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</si>
  <si>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</si>
  <si>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</si>
  <si>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</si>
  <si>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</si>
  <si>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</si>
  <si>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</si>
  <si>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</si>
  <si>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</si>
  <si>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</si>
  <si>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</si>
  <si>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</si>
  <si>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</si>
  <si>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</si>
  <si>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</si>
  <si>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</si>
  <si>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</si>
  <si>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</si>
  <si>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</si>
  <si>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</si>
  <si>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</si>
  <si>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</si>
  <si>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</si>
  <si>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</si>
  <si>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</si>
  <si>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</si>
  <si>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</si>
  <si>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</si>
  <si>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</si>
  <si>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</si>
  <si>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</si>
  <si>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</si>
  <si>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</si>
  <si>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</si>
  <si>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</si>
  <si>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</si>
  <si>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</si>
  <si>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</si>
  <si>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</si>
  <si>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</si>
  <si>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</si>
  <si>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</si>
  <si>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</si>
  <si>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</si>
  <si>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</si>
  <si>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</si>
  <si>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</si>
  <si>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</si>
  <si>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</si>
  <si>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</si>
  <si>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</si>
  <si>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</si>
  <si>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</si>
  <si>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</si>
  <si>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</si>
  <si>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</si>
  <si>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</si>
  <si>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</si>
  <si>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</si>
  <si>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</si>
  <si>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</si>
  <si>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</si>
  <si>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</si>
  <si>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</si>
  <si>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</si>
  <si>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</si>
  <si>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</si>
  <si>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</si>
  <si>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</si>
  <si>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</si>
  <si>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</si>
  <si>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</si>
  <si>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</si>
  <si>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</si>
  <si>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</si>
  <si>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</si>
  <si>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</si>
  <si>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</si>
  <si>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</si>
  <si>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</si>
  <si>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</si>
  <si>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</si>
  <si>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</si>
  <si>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</si>
  <si>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</si>
  <si>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</si>
  <si>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</si>
  <si>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</si>
  <si>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</si>
  <si>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</si>
  <si>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</si>
  <si>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</si>
  <si>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</si>
  <si>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</si>
  <si>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</si>
  <si>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</si>
  <si>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</si>
  <si>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</si>
  <si>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</si>
  <si>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</si>
  <si>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</si>
  <si>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</si>
  <si>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</si>
  <si>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</si>
  <si>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</si>
  <si>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</si>
  <si>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</si>
  <si>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</si>
  <si>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</si>
  <si>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</si>
  <si>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</si>
  <si>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</si>
  <si>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</si>
  <si>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</si>
  <si>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</si>
  <si>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</si>
  <si>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</si>
  <si>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</si>
  <si>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</si>
  <si>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</si>
  <si>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</si>
  <si>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</si>
  <si>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</si>
  <si>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</si>
  <si>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</si>
  <si>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</si>
  <si>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</si>
  <si>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</si>
  <si>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</si>
  <si>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</si>
  <si>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</si>
  <si>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</si>
  <si>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</si>
  <si>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</si>
  <si>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</si>
  <si>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</si>
  <si>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</si>
  <si>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</si>
  <si>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</si>
  <si>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</si>
  <si>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</si>
  <si>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</si>
  <si>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</si>
  <si>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</si>
  <si>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</si>
  <si>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</si>
  <si>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</si>
  <si>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</si>
  <si>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</si>
  <si>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</si>
  <si>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</si>
  <si>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</si>
  <si>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</si>
  <si>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</si>
  <si>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</si>
  <si>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</si>
  <si>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</si>
  <si>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</si>
  <si>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</si>
  <si>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</si>
  <si>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</si>
  <si>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</si>
  <si>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</si>
  <si>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</si>
  <si>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</si>
  <si>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</si>
  <si>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</si>
  <si>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</si>
  <si>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</si>
  <si>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</si>
  <si>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</si>
  <si>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</si>
  <si>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</si>
  <si>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</si>
  <si>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</si>
  <si>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</si>
  <si>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</si>
  <si>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</si>
  <si>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</si>
  <si>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</si>
  <si>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</si>
  <si>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</si>
  <si>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</si>
  <si>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</si>
  <si>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</si>
  <si>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</si>
  <si>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</si>
  <si>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</si>
  <si>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</si>
  <si>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</si>
  <si>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</si>
  <si>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</si>
  <si>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</si>
  <si>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</si>
  <si>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</si>
  <si>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</si>
  <si>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</si>
  <si>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</si>
  <si>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</si>
  <si>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</si>
  <si>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</si>
  <si>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</si>
  <si>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</si>
  <si>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</si>
  <si>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</si>
  <si>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</si>
  <si>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</si>
  <si>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</si>
  <si>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</si>
  <si>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</si>
  <si>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</si>
  <si>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</si>
  <si>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</si>
  <si>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</si>
  <si>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</si>
  <si>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</si>
  <si>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</si>
  <si>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</si>
  <si>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</si>
  <si>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</si>
  <si>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</si>
  <si>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</si>
  <si>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</si>
  <si>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</si>
  <si>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</si>
  <si>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</si>
  <si>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</si>
  <si>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</si>
  <si>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</si>
  <si>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</si>
  <si>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</si>
  <si>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</si>
  <si>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</si>
  <si>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</si>
  <si>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</si>
  <si>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</si>
  <si>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</si>
  <si>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</si>
  <si>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</si>
  <si>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</si>
  <si>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</si>
  <si>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</si>
  <si>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</si>
  <si>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</si>
  <si>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</si>
  <si>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</si>
  <si>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</si>
  <si>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</si>
  <si>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</si>
  <si>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</si>
  <si>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</si>
  <si>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</si>
  <si>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</si>
  <si>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</si>
  <si>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</si>
  <si>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</si>
  <si>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</si>
  <si>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</si>
  <si>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</si>
  <si>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</si>
  <si>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</si>
  <si>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</si>
  <si>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</si>
  <si>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</si>
  <si>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</si>
  <si>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</si>
  <si>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</si>
  <si>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</si>
  <si>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</si>
  <si>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</si>
  <si>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</si>
  <si>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</si>
  <si>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</si>
  <si>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</si>
  <si>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</si>
  <si>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</si>
  <si>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</si>
  <si>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</si>
  <si>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</si>
  <si>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</si>
  <si>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</si>
  <si>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</si>
  <si>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</si>
  <si>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</si>
  <si>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</si>
  <si>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</si>
  <si>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</si>
  <si>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</si>
  <si>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</si>
  <si>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</si>
  <si>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</si>
  <si>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</si>
  <si>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</si>
  <si>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</si>
  <si>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</si>
  <si>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</si>
  <si>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</si>
  <si>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</si>
  <si>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</si>
  <si>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</si>
  <si>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</si>
  <si>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</si>
  <si>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</si>
  <si>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</si>
  <si>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</si>
  <si>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</si>
  <si>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</si>
  <si>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</si>
  <si>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</si>
  <si>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</si>
  <si>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</si>
  <si>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</si>
  <si>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</si>
  <si>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</si>
  <si>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</si>
  <si>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</si>
  <si>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</si>
  <si>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</si>
  <si>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</si>
  <si>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</si>
  <si>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</si>
  <si>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</si>
  <si>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</si>
  <si>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</si>
  <si>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</si>
  <si>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</si>
  <si>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</si>
  <si>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</si>
  <si>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</si>
  <si>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</si>
  <si>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</si>
  <si>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</si>
  <si>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</si>
  <si>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</si>
  <si>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</si>
  <si>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</si>
  <si>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</si>
  <si>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</si>
  <si>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</si>
  <si>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</si>
  <si>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</si>
  <si>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</si>
  <si>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</si>
  <si>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</si>
  <si>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</si>
  <si>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</si>
  <si>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</si>
  <si>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</si>
  <si>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</si>
  <si>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</si>
  <si>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</si>
  <si>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</si>
  <si>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</si>
  <si>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</si>
  <si>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</si>
  <si>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</si>
  <si>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</si>
  <si>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</si>
  <si>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</si>
  <si>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</si>
  <si>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</si>
  <si>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</si>
  <si>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</si>
  <si>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</si>
  <si>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</si>
  <si>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</si>
  <si>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</si>
  <si>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</si>
  <si>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</si>
  <si>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</si>
  <si>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</si>
  <si>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</si>
  <si>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</si>
  <si>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</si>
  <si>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</si>
  <si>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</si>
  <si>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</si>
  <si>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</si>
  <si>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</si>
  <si>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</si>
  <si>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</si>
  <si>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</si>
  <si>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</si>
  <si>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</si>
  <si>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</si>
  <si>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</si>
  <si>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</si>
  <si>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</si>
  <si>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</si>
  <si>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</si>
  <si>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</si>
  <si>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</si>
  <si>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</si>
  <si>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</si>
  <si>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</si>
  <si>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</si>
  <si>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</si>
  <si>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</si>
  <si>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</si>
  <si>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</si>
  <si>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</si>
  <si>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</si>
  <si>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</si>
  <si>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</si>
  <si>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</si>
  <si>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</si>
  <si>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</si>
  <si>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</si>
  <si>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</si>
  <si>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</si>
  <si>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</si>
  <si>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</si>
  <si>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</si>
  <si>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</si>
  <si>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</si>
  <si>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</si>
  <si>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</si>
  <si>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</si>
  <si>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</si>
  <si>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</si>
  <si>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</si>
  <si>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</si>
  <si>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</si>
  <si>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</si>
  <si>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</si>
  <si>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</si>
  <si>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</si>
  <si>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</si>
  <si>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</si>
  <si>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</si>
  <si>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</si>
  <si>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</si>
  <si>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</si>
  <si>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</si>
  <si>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</si>
  <si>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</si>
  <si>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</si>
  <si>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</si>
  <si>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</si>
  <si>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</si>
  <si>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</si>
  <si>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</si>
  <si>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</si>
  <si>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</si>
  <si>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</si>
  <si>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</si>
  <si>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</si>
  <si>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</si>
  <si>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</si>
  <si>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</si>
  <si>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</si>
  <si>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</si>
  <si>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</si>
  <si>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</si>
  <si>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</si>
  <si>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</si>
  <si>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</si>
  <si>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</si>
  <si>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</si>
  <si>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</si>
  <si>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</si>
  <si>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</si>
  <si>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</si>
  <si>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</si>
  <si>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</si>
  <si>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</si>
  <si>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</si>
  <si>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</si>
  <si>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</si>
  <si>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</si>
  <si>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</si>
  <si>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</si>
  <si>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</si>
  <si>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</si>
  <si>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</si>
  <si>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</si>
  <si>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</si>
  <si>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</si>
  <si>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</si>
  <si>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</si>
  <si>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</si>
  <si>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</si>
  <si>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</si>
  <si>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</si>
  <si>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</si>
  <si>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</si>
  <si>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</si>
  <si>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</si>
  <si>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</si>
  <si>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</si>
  <si>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</si>
  <si>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</si>
  <si>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</si>
  <si>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</si>
  <si>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</si>
  <si>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</si>
  <si>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</si>
  <si>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</si>
  <si>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</si>
  <si>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</si>
  <si>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</si>
  <si>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</si>
  <si>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</si>
  <si>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</si>
  <si>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</si>
  <si>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</si>
  <si>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</si>
  <si>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</si>
  <si>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</si>
  <si>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</si>
  <si>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</si>
  <si>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</si>
  <si>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</si>
  <si>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</si>
  <si>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</si>
  <si>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</si>
  <si>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</si>
  <si>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</si>
  <si>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</si>
  <si>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</si>
  <si>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</si>
  <si>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</si>
  <si>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</si>
  <si>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</si>
  <si>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</si>
  <si>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</si>
  <si>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</si>
  <si>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</si>
  <si>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</si>
  <si>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</si>
  <si>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</si>
  <si>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</si>
  <si>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</si>
  <si>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</si>
  <si>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</si>
  <si>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</si>
  <si>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</si>
  <si>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</si>
  <si>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</si>
  <si>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</si>
  <si>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</si>
  <si>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</si>
  <si>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</si>
  <si>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</si>
  <si>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</si>
  <si>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</si>
  <si>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</si>
  <si>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</si>
  <si>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</si>
  <si>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</si>
  <si>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</si>
  <si>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</si>
  <si>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</si>
  <si>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</si>
  <si>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</si>
  <si>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</si>
  <si>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</si>
  <si>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</si>
  <si>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</si>
  <si>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</si>
  <si>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</si>
  <si>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</si>
  <si>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</si>
  <si>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</si>
  <si>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</si>
  <si>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</si>
  <si>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</si>
  <si>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</si>
  <si>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</si>
  <si>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</si>
  <si>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</si>
  <si>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</si>
  <si>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</si>
  <si>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</si>
  <si>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</si>
  <si>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</si>
  <si>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</si>
  <si>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</si>
  <si>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</si>
  <si>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</si>
  <si>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</si>
  <si>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</si>
  <si>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</si>
  <si>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</si>
  <si>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</si>
  <si>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</si>
  <si>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</si>
  <si>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</si>
  <si>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</si>
  <si>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</si>
  <si>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</si>
  <si>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</si>
  <si>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</si>
  <si>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</si>
  <si>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</si>
  <si>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</si>
  <si>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</si>
  <si>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</si>
  <si>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</si>
  <si>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</si>
  <si>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</si>
  <si>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</si>
  <si>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</si>
  <si>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</si>
  <si>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</si>
  <si>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</si>
  <si>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</si>
  <si>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</si>
  <si>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</si>
  <si>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</si>
  <si>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</si>
  <si>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</si>
  <si>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</si>
  <si>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</si>
  <si>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</si>
  <si>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</si>
  <si>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</si>
  <si>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</si>
  <si>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</si>
  <si>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</si>
  <si>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</si>
  <si>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</si>
  <si>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</si>
  <si>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</si>
  <si>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</si>
  <si>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</si>
  <si>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</si>
  <si>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</si>
  <si>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</si>
  <si>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</si>
  <si>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</si>
  <si>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</si>
  <si>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</si>
  <si>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</si>
  <si>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</si>
  <si>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</si>
  <si>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</si>
  <si>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</si>
  <si>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</si>
  <si>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</si>
  <si>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</si>
  <si>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</si>
  <si>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</si>
  <si>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</si>
  <si>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</si>
  <si>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</si>
  <si>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</si>
  <si>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</si>
  <si>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</si>
  <si>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</si>
  <si>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</si>
  <si>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</si>
  <si>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</si>
  <si>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</si>
  <si>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</si>
  <si>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</si>
  <si>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</si>
  <si>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</si>
  <si>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</si>
  <si>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</si>
  <si>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</si>
  <si>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</si>
  <si>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</si>
  <si>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</si>
  <si>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</si>
  <si>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</si>
  <si>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</si>
  <si>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</si>
  <si>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</si>
  <si>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</si>
  <si>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</si>
  <si>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</si>
  <si>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</si>
  <si>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</si>
  <si>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</si>
  <si>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</si>
  <si>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</si>
  <si>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</si>
  <si>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</si>
  <si>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</si>
  <si>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</si>
  <si>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</si>
  <si>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</si>
  <si>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</si>
  <si>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</si>
  <si>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</si>
  <si>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</si>
  <si>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</si>
  <si>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</si>
  <si>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</si>
  <si>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</si>
  <si>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</si>
  <si>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</si>
  <si>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</si>
  <si>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</si>
  <si>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</si>
  <si>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</si>
  <si>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</si>
  <si>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</si>
  <si>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</si>
  <si>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</si>
  <si>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</si>
  <si>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</si>
  <si>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</si>
  <si>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</si>
  <si>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</si>
  <si>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</si>
  <si>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</si>
  <si>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</si>
  <si>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</si>
  <si>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</si>
  <si>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</si>
  <si>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</si>
  <si>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</si>
  <si>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</si>
  <si>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</si>
  <si>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</si>
  <si>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</si>
  <si>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</si>
  <si>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</si>
  <si>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</si>
  <si>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</si>
  <si>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</si>
  <si>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</si>
  <si>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</si>
  <si>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</si>
  <si>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</si>
  <si>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</si>
  <si>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</si>
  <si>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</si>
  <si>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</si>
  <si>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</si>
  <si>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</si>
  <si>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</si>
  <si>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</si>
  <si>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</si>
  <si>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</si>
  <si>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</si>
  <si>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</si>
  <si>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</si>
  <si>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</si>
  <si>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</si>
  <si>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</si>
  <si>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</si>
  <si>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</si>
  <si>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</si>
  <si>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</si>
  <si>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</si>
  <si>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</si>
  <si>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</si>
  <si>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</si>
  <si>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</si>
  <si>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</si>
  <si>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</si>
  <si>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</si>
  <si>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</si>
  <si>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</si>
  <si>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</si>
  <si>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</si>
  <si>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</si>
  <si>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</si>
  <si>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</si>
  <si>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</si>
  <si>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</si>
  <si>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</si>
  <si>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</si>
  <si>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</si>
  <si>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</si>
  <si>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</si>
  <si>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</si>
  <si>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</si>
  <si>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</si>
  <si>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</si>
  <si>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</si>
  <si>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</si>
  <si>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</si>
  <si>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</si>
  <si>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</si>
  <si>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</si>
  <si>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</si>
  <si>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</si>
  <si>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</si>
  <si>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</si>
  <si>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</si>
  <si>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</si>
  <si>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</si>
  <si>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</si>
  <si>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</si>
  <si>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</si>
  <si>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</si>
  <si>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</si>
  <si>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</si>
  <si>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</si>
  <si>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</si>
  <si>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</si>
  <si>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</si>
  <si>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</si>
  <si>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</si>
  <si>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</si>
  <si>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</si>
  <si>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</si>
  <si>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</si>
  <si>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</si>
  <si>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</si>
  <si>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</si>
  <si>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</si>
  <si>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</si>
  <si>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</si>
  <si>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</si>
  <si>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</si>
  <si>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</si>
  <si>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</si>
  <si>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</si>
  <si>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</si>
  <si>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</si>
  <si>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</si>
  <si>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</si>
  <si>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</si>
  <si>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</si>
  <si>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</si>
  <si>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</si>
  <si>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</si>
  <si>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</si>
  <si>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</si>
  <si>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</si>
  <si>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</si>
  <si>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</si>
  <si>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</si>
  <si>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</si>
  <si>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</si>
  <si>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</si>
  <si>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</si>
  <si>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</si>
  <si>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</si>
  <si>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</si>
  <si>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</si>
  <si>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</si>
  <si>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</si>
  <si>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</si>
  <si>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</si>
  <si>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</si>
  <si>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</si>
  <si>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</si>
  <si>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</si>
  <si>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</si>
  <si>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</si>
  <si>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</si>
  <si>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</si>
  <si>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</si>
  <si>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</si>
  <si>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</si>
  <si>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</si>
  <si>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</si>
  <si>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</si>
  <si>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</si>
  <si>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</si>
  <si>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</si>
  <si>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</si>
  <si>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</si>
  <si>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</si>
  <si>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</si>
  <si>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</si>
  <si>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</si>
  <si>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</si>
  <si>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</si>
  <si>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</si>
  <si>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</si>
  <si>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</si>
  <si>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</si>
  <si>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</si>
  <si>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</si>
  <si>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</si>
  <si>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</si>
  <si>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</si>
  <si>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</si>
  <si>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</si>
  <si>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</si>
  <si>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</si>
  <si>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</si>
  <si>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</si>
  <si>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</si>
  <si>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</si>
  <si>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</si>
  <si>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</si>
  <si>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</si>
  <si>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</si>
  <si>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</si>
  <si>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</si>
  <si>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</si>
  <si>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</si>
  <si>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</si>
  <si>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</si>
  <si>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</si>
  <si>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</si>
  <si>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</si>
  <si>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</si>
  <si>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</si>
  <si>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</si>
  <si>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</si>
  <si>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</si>
  <si>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</si>
  <si>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</si>
  <si>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</si>
  <si>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</si>
  <si>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</si>
  <si>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</si>
  <si>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</si>
  <si>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</si>
  <si>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</si>
  <si>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</si>
  <si>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</si>
  <si>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</si>
  <si>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</si>
  <si>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</si>
  <si>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</si>
  <si>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</si>
  <si>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</si>
  <si>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</si>
  <si>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</si>
  <si>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</si>
  <si>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</si>
  <si>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</si>
  <si>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</si>
  <si>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</si>
  <si>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</si>
  <si>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</si>
  <si>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</si>
  <si>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</si>
  <si>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</si>
  <si>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</si>
  <si>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</si>
  <si>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</si>
  <si>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</si>
  <si>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</si>
  <si>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</si>
  <si>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</si>
  <si>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</si>
  <si>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</si>
  <si>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</si>
  <si>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</si>
  <si>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</si>
  <si>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</si>
  <si>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</si>
  <si>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</si>
  <si>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</si>
  <si>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</si>
  <si>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</si>
  <si>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</si>
  <si>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</si>
  <si>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</si>
  <si>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</si>
  <si>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</si>
  <si>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</si>
  <si>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</si>
  <si>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</si>
  <si>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</si>
  <si>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</si>
  <si>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</si>
  <si>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</si>
  <si>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</si>
  <si>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</si>
  <si>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</si>
  <si>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</si>
  <si>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</si>
  <si>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</si>
  <si>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</si>
  <si>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</si>
  <si>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</si>
  <si>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</si>
  <si>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</si>
  <si>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</si>
  <si>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</si>
  <si>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</si>
  <si>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</si>
  <si>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</si>
  <si>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</si>
  <si>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</si>
  <si>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</si>
  <si>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</si>
  <si>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</si>
  <si>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</si>
  <si>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</si>
  <si>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</si>
  <si>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</si>
  <si>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</si>
  <si>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</si>
  <si>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</si>
  <si>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</si>
  <si>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</si>
  <si>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</si>
  <si>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</si>
  <si>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</si>
  <si>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</si>
  <si>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</si>
  <si>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</si>
  <si>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</si>
  <si>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</si>
  <si>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</si>
  <si>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</si>
  <si>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</si>
  <si>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</si>
  <si>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</si>
  <si>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</si>
  <si>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</si>
  <si>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</si>
  <si>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</si>
  <si>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</si>
  <si>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</si>
  <si>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</si>
  <si>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</si>
  <si>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</si>
  <si>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</si>
  <si>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</si>
  <si>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</si>
  <si>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</si>
  <si>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</si>
  <si>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</si>
  <si>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</si>
  <si>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</si>
  <si>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</si>
  <si>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</si>
  <si>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</si>
  <si>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</si>
  <si>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</si>
  <si>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</si>
  <si>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</si>
  <si>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</si>
  <si>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</si>
  <si>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</si>
  <si>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</si>
  <si>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</si>
  <si>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</si>
  <si>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</si>
  <si>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</si>
  <si>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</si>
  <si>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</si>
  <si>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</si>
  <si>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</si>
  <si>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</si>
  <si>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</si>
  <si>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</si>
  <si>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</si>
  <si>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</si>
  <si>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</si>
  <si>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</si>
  <si>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</si>
  <si>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</si>
  <si>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</si>
  <si>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</si>
  <si>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</si>
  <si>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</si>
  <si>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</si>
  <si>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</si>
  <si>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</si>
  <si>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</si>
  <si>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</si>
  <si>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</si>
  <si>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</si>
  <si>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</si>
  <si>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</si>
  <si>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</si>
  <si>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</si>
  <si>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</si>
  <si>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</si>
  <si>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</si>
  <si>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</si>
  <si>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</si>
  <si>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</si>
  <si>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</si>
  <si>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</si>
  <si>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</si>
  <si>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</si>
  <si>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</si>
  <si>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</si>
  <si>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</si>
  <si>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</si>
  <si>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</si>
  <si>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</si>
  <si>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</si>
  <si>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</si>
  <si>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</si>
  <si>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</si>
  <si>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</si>
  <si>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</si>
  <si>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</si>
  <si>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</si>
  <si>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</si>
  <si>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</si>
  <si>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</si>
  <si>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</si>
  <si>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</si>
  <si>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</si>
  <si>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</si>
  <si>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</si>
  <si>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</si>
  <si>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</si>
  <si>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</si>
  <si>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</si>
  <si>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</si>
  <si>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</si>
  <si>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</si>
  <si>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</si>
  <si>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</si>
  <si>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</si>
  <si>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</si>
  <si>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</si>
  <si>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</si>
  <si>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</si>
  <si>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</si>
  <si>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</si>
  <si>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</si>
  <si>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</si>
  <si>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</si>
  <si>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</si>
  <si>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</si>
  <si>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</si>
  <si>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</si>
  <si>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</si>
  <si>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</si>
  <si>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</si>
  <si>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</si>
  <si>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</si>
  <si>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</si>
  <si>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</si>
  <si>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</si>
  <si>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</si>
  <si>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</si>
  <si>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</si>
  <si>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</si>
  <si>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</si>
  <si>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</si>
  <si>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</si>
  <si>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</si>
  <si>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</si>
  <si>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</si>
  <si>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</si>
  <si>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</si>
  <si>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</si>
  <si>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</si>
  <si>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</si>
  <si>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</si>
  <si>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</si>
  <si>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</si>
  <si>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</si>
  <si>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</si>
  <si>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</si>
  <si>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</si>
  <si>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</si>
  <si>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</si>
  <si>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</si>
  <si>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</si>
  <si>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</si>
  <si>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</si>
  <si>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</si>
  <si>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</si>
  <si>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</si>
  <si>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</si>
  <si>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</si>
  <si>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</si>
  <si>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</si>
  <si>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</si>
  <si>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</si>
  <si>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</si>
  <si>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</si>
  <si>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</si>
  <si>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</si>
  <si>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</si>
  <si>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</si>
  <si>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</si>
  <si>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</si>
  <si>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</si>
  <si>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</si>
  <si>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</si>
  <si>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</si>
  <si>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</si>
  <si>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</si>
  <si>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</si>
  <si>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</si>
  <si>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</si>
  <si>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</si>
  <si>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</si>
  <si>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</si>
  <si>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</si>
  <si>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</si>
  <si>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</si>
  <si>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</si>
  <si>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</si>
  <si>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</si>
  <si>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</si>
  <si>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</si>
  <si>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</si>
  <si>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</si>
  <si>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</si>
  <si>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</si>
  <si>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</si>
  <si>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</si>
  <si>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</si>
  <si>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</si>
  <si>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</si>
  <si>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</si>
  <si>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</si>
  <si>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</si>
  <si>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</si>
  <si>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</si>
  <si>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</si>
  <si>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</si>
  <si>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</si>
  <si>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</si>
  <si>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</si>
  <si>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</si>
  <si>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</si>
  <si>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</si>
  <si>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</si>
  <si>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</si>
  <si>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</si>
  <si>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</si>
  <si>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</si>
  <si>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</si>
  <si>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</si>
  <si>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</si>
  <si>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</si>
  <si>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</si>
  <si>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</si>
  <si>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</si>
  <si>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</si>
  <si>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</si>
  <si>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</si>
  <si>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</si>
  <si>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</si>
  <si>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</si>
  <si>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</si>
  <si>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</si>
  <si>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</si>
  <si>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</si>
  <si>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</si>
  <si>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</si>
  <si>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</si>
  <si>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</si>
  <si>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</si>
  <si>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</si>
  <si>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</si>
  <si>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</si>
  <si>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</si>
  <si>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</si>
  <si>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</si>
  <si>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</si>
  <si>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</si>
  <si>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</si>
  <si>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</si>
  <si>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</si>
  <si>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</si>
  <si>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</si>
  <si>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</si>
  <si>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</si>
  <si>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</si>
  <si>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</si>
  <si>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</si>
  <si>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</si>
  <si>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</si>
  <si>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</si>
  <si>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</si>
  <si>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</si>
  <si>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</si>
  <si>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</si>
  <si>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</si>
  <si>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</si>
  <si>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</si>
  <si>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</si>
  <si>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</si>
  <si>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</si>
  <si>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</si>
  <si>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</si>
  <si>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</si>
  <si>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</si>
  <si>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</si>
  <si>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</si>
  <si>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</si>
  <si>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</si>
  <si>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</si>
  <si>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</si>
  <si>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</si>
  <si>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</si>
  <si>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</si>
  <si>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</si>
  <si>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</si>
  <si>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</si>
  <si>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</si>
  <si>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</si>
  <si>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</si>
  <si>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</si>
  <si>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</si>
  <si>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</si>
  <si>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</si>
  <si>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</si>
  <si>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</si>
  <si>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</si>
  <si>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</si>
  <si>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</si>
  <si>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</si>
  <si>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</si>
  <si>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</si>
  <si>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</si>
  <si>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</si>
  <si>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</si>
  <si>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</si>
  <si>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</si>
  <si>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</si>
  <si>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</si>
  <si>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</si>
  <si>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</si>
  <si>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</si>
  <si>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</si>
  <si>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</si>
  <si>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</si>
  <si>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</si>
  <si>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</si>
  <si>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</si>
  <si>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</si>
  <si>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</si>
  <si>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</si>
  <si>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</si>
  <si>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</si>
  <si>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</si>
  <si>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</si>
  <si>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</si>
  <si>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</si>
  <si>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</si>
  <si>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</si>
  <si>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</si>
  <si>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</si>
  <si>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</si>
  <si>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</si>
  <si>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</si>
  <si>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</si>
  <si>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</si>
  <si>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</si>
  <si>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</si>
  <si>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</si>
  <si>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</si>
  <si>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</si>
  <si>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</si>
  <si>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</si>
  <si>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</si>
  <si>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</si>
  <si>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</si>
  <si>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</si>
  <si>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</si>
  <si>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</si>
  <si>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</si>
  <si>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</si>
  <si>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</si>
  <si>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</si>
  <si>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</si>
  <si>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</si>
  <si>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</si>
  <si>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</si>
  <si>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</si>
  <si>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</si>
  <si>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</si>
  <si>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</si>
  <si>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</si>
  <si>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</si>
  <si>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</si>
  <si>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</si>
  <si>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</si>
  <si>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</si>
  <si>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</si>
  <si>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</si>
  <si>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</si>
  <si>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</si>
  <si>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</si>
  <si>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</si>
  <si>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</si>
  <si>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</si>
  <si>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</si>
  <si>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</si>
  <si>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</si>
  <si>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</si>
  <si>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</si>
  <si>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</si>
  <si>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</si>
  <si>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</si>
  <si>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</si>
  <si>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</si>
  <si>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</si>
  <si>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</si>
  <si>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</si>
  <si>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</si>
  <si>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</si>
  <si>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</si>
  <si>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</si>
  <si>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</si>
  <si>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</si>
  <si>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</si>
  <si>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</si>
  <si>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</si>
  <si>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</si>
  <si>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</si>
  <si>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</si>
  <si>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</si>
  <si>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</si>
  <si>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</si>
  <si>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</si>
  <si>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</si>
  <si>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</si>
  <si>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</si>
  <si>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</si>
  <si>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</si>
  <si>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</si>
  <si>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</si>
  <si>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</si>
  <si>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</si>
  <si>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</si>
  <si>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</si>
  <si>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</si>
  <si>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</si>
  <si>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</si>
  <si>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</si>
  <si>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</si>
  <si>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</si>
  <si>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</si>
  <si>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</si>
  <si>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</si>
  <si>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</si>
  <si>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</si>
  <si>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</si>
  <si>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</si>
  <si>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</si>
  <si>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</si>
  <si>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</si>
  <si>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</si>
  <si>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</si>
  <si>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</si>
  <si>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</si>
  <si>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</si>
  <si>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</si>
  <si>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</si>
  <si>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</si>
  <si>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</si>
  <si>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</si>
  <si>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</si>
  <si>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</si>
  <si>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</si>
  <si>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</si>
  <si>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</si>
  <si>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</si>
  <si>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</si>
  <si>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</si>
  <si>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</si>
  <si>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</si>
  <si>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</si>
  <si>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</si>
  <si>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</si>
  <si>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</si>
  <si>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</si>
  <si>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</si>
  <si>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</si>
  <si>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</si>
  <si>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</si>
  <si>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</si>
  <si>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</si>
  <si>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</si>
  <si>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</si>
  <si>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</si>
  <si>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</si>
  <si>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</si>
  <si>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</si>
  <si>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</si>
  <si>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</si>
  <si>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</si>
  <si>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</si>
  <si>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</si>
  <si>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</si>
  <si>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</si>
  <si>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</si>
  <si>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</si>
  <si>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</si>
  <si>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</si>
  <si>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</si>
  <si>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</si>
  <si>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</si>
  <si>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</si>
  <si>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</si>
  <si>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</si>
  <si>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</si>
  <si>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</si>
  <si>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</si>
  <si>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</si>
  <si>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</si>
  <si>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</si>
  <si>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</si>
  <si>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</si>
  <si>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</si>
  <si>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</si>
  <si>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</si>
  <si>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</si>
  <si>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</si>
  <si>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</si>
  <si>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</si>
  <si>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</si>
  <si>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</si>
  <si>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</si>
  <si>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</si>
  <si>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</si>
  <si>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</si>
  <si>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</si>
  <si>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</si>
  <si>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</si>
  <si>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</si>
  <si>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</si>
  <si>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</si>
  <si>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</si>
  <si>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</si>
  <si>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</si>
  <si>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</si>
  <si>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</si>
  <si>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</si>
  <si>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</si>
  <si>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</si>
  <si>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</si>
  <si>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</si>
  <si>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</si>
  <si>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</si>
  <si>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</si>
  <si>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</si>
  <si>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</si>
  <si>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</si>
  <si>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</si>
  <si>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</si>
  <si>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</si>
  <si>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</si>
  <si>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</si>
  <si>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</si>
  <si>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</si>
  <si>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</si>
  <si>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</si>
  <si>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</si>
  <si>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</si>
  <si>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</si>
  <si>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</si>
  <si>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</si>
  <si>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</si>
  <si>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</si>
  <si>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</si>
  <si>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</si>
  <si>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</si>
  <si>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</si>
  <si>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</si>
  <si>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</si>
  <si>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</si>
  <si>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</si>
  <si>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</si>
  <si>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</si>
  <si>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</si>
  <si>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</si>
  <si>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</si>
  <si>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</si>
  <si>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</si>
  <si>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</si>
  <si>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</si>
  <si>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</si>
  <si>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</si>
  <si>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</si>
  <si>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</si>
  <si>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</si>
  <si>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</si>
  <si>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</si>
  <si>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</si>
  <si>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</si>
  <si>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</si>
  <si>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</si>
  <si>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</si>
  <si>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</si>
  <si>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</si>
  <si>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</si>
  <si>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</si>
  <si>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</si>
  <si>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</si>
  <si>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</si>
  <si>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</si>
  <si>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</si>
  <si>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</si>
  <si>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</si>
  <si>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</si>
  <si>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</si>
  <si>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</si>
  <si>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</si>
  <si>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</si>
  <si>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</si>
  <si>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</si>
  <si>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</si>
  <si>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</si>
  <si>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</si>
  <si>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</si>
  <si>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</si>
  <si>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</si>
  <si>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</si>
  <si>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</si>
  <si>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</si>
  <si>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</si>
  <si>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</si>
  <si>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</si>
  <si>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</si>
  <si>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</si>
  <si>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</si>
  <si>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</si>
  <si>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</si>
  <si>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</si>
  <si>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</si>
  <si>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</si>
  <si>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</si>
  <si>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</si>
  <si>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</si>
  <si>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</si>
  <si>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</si>
  <si>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</si>
  <si>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</si>
  <si>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</si>
  <si>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</si>
  <si>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</si>
  <si>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</si>
  <si>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</si>
  <si>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</si>
  <si>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</si>
  <si>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</si>
  <si>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</si>
  <si>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</si>
  <si>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</si>
  <si>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</si>
  <si>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</si>
  <si>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</si>
  <si>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</si>
  <si>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</si>
  <si>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</si>
  <si>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</si>
  <si>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</si>
  <si>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</si>
  <si>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</si>
  <si>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</si>
  <si>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</si>
  <si>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</si>
  <si>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</si>
  <si>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</si>
  <si>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</si>
  <si>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</si>
  <si>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</si>
  <si>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</si>
  <si>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</si>
  <si>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</si>
  <si>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</si>
  <si>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</si>
  <si>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</si>
  <si>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</si>
  <si>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</si>
  <si>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</si>
  <si>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</si>
  <si>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</si>
  <si>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</si>
  <si>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</si>
  <si>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</si>
  <si>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</si>
  <si>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</si>
  <si>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</si>
  <si>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</si>
  <si>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</si>
  <si>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</si>
  <si>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</si>
  <si>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</si>
  <si>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</si>
  <si>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</si>
  <si>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</si>
  <si>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</si>
  <si>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</si>
  <si>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</si>
  <si>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</si>
  <si>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</si>
  <si>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</si>
  <si>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</si>
  <si>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</si>
  <si>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</si>
  <si>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</si>
  <si>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</si>
  <si>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</si>
  <si>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</si>
  <si>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</si>
  <si>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</si>
  <si>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</si>
  <si>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</si>
  <si>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</si>
  <si>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</si>
  <si>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</si>
  <si>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</si>
  <si>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</si>
  <si>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</si>
  <si>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</si>
  <si>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</si>
  <si>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</si>
  <si>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</si>
  <si>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</si>
  <si>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</si>
  <si>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</si>
  <si>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</si>
  <si>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</si>
  <si>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</si>
  <si>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</si>
  <si>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</si>
  <si>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</si>
  <si>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</si>
  <si>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</si>
  <si>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</si>
  <si>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</si>
  <si>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</si>
  <si>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</si>
  <si>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</si>
  <si>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</si>
  <si>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</si>
  <si>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</si>
  <si>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</si>
  <si>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</si>
  <si>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</si>
  <si>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</si>
  <si>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</si>
  <si>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</si>
  <si>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</si>
  <si>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</si>
  <si>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</si>
  <si>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</si>
  <si>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</si>
  <si>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</si>
  <si>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</si>
  <si>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</si>
  <si>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</si>
  <si>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</si>
  <si>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</si>
  <si>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</si>
  <si>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</si>
  <si>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</si>
  <si>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</si>
  <si>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</si>
  <si>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</si>
  <si>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</si>
  <si>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</si>
  <si>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</si>
  <si>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</si>
  <si>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</si>
  <si>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</si>
  <si>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</si>
  <si>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</si>
  <si>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</si>
  <si>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</si>
  <si>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</si>
  <si>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</si>
  <si>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</si>
  <si>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</si>
  <si>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</si>
  <si>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</si>
  <si>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</si>
  <si>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</si>
  <si>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</si>
  <si>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</si>
  <si>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</si>
  <si>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</si>
  <si>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</si>
  <si>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</si>
  <si>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</si>
  <si>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</si>
  <si>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</si>
  <si>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</si>
  <si>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</si>
  <si>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</si>
  <si>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</si>
  <si>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</si>
  <si>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</si>
  <si>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</si>
  <si>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</si>
  <si>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</si>
  <si>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</si>
  <si>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</si>
  <si>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</si>
  <si>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</si>
  <si>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</si>
  <si>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</si>
  <si>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</si>
  <si>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</si>
  <si>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</si>
  <si>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</si>
  <si>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</si>
  <si>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</si>
  <si>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</si>
  <si>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</si>
  <si>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</si>
  <si>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</si>
  <si>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</si>
  <si>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</si>
  <si>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</si>
  <si>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</si>
  <si>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</si>
  <si>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</si>
  <si>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</si>
  <si>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</si>
  <si>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</si>
  <si>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</si>
  <si>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</si>
  <si>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</si>
  <si>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</si>
  <si>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</si>
  <si>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</si>
  <si>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</si>
  <si>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</si>
  <si>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</si>
  <si>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</si>
  <si>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</si>
  <si>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</si>
  <si>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</si>
  <si>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</si>
  <si>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</si>
  <si>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</si>
  <si>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</si>
  <si>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</si>
  <si>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</si>
  <si>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</si>
  <si>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</si>
  <si>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</si>
  <si>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</si>
  <si>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</si>
  <si>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</si>
  <si>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</si>
  <si>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</si>
  <si>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</si>
  <si>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</si>
  <si>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</si>
  <si>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</si>
  <si>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</si>
  <si>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</si>
  <si>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</si>
  <si>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</si>
  <si>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</si>
  <si>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</si>
  <si>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</si>
  <si>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</si>
  <si>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</si>
  <si>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</si>
  <si>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</si>
  <si>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</si>
  <si>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</si>
  <si>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</si>
  <si>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</si>
  <si>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</si>
  <si>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</si>
  <si>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</si>
  <si>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</si>
  <si>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</si>
  <si>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</si>
  <si>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</si>
  <si>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</si>
  <si>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</si>
  <si>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</si>
  <si>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</si>
  <si>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</si>
  <si>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</si>
  <si>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</si>
  <si>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</si>
  <si>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</si>
  <si>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</si>
  <si>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</si>
  <si>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</si>
  <si>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</si>
  <si>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</si>
  <si>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</si>
  <si>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</si>
  <si>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</si>
  <si>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</si>
  <si>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</si>
  <si>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</si>
  <si>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</si>
  <si>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</si>
  <si>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</si>
  <si>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</si>
  <si>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</si>
  <si>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</si>
  <si>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</si>
  <si>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</si>
  <si>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</si>
  <si>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</si>
  <si>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</si>
  <si>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</si>
  <si>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</si>
  <si>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</si>
  <si>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</si>
  <si>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</si>
  <si>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</si>
  <si>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</si>
  <si>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</si>
  <si>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</si>
  <si>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</si>
  <si>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</si>
  <si>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</si>
  <si>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</si>
  <si>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</si>
  <si>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</si>
  <si>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</si>
  <si>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</si>
  <si>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</si>
  <si>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</si>
  <si>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</si>
  <si>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</si>
  <si>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</si>
  <si>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</si>
  <si>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</si>
  <si>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</si>
  <si>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</si>
  <si>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</si>
  <si>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</si>
  <si>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</si>
  <si>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</si>
  <si>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</si>
  <si>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</si>
  <si>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</si>
  <si>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</si>
  <si>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</si>
  <si>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</si>
  <si>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</si>
  <si>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</si>
  <si>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</si>
  <si>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</si>
  <si>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</si>
  <si>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</si>
  <si>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</si>
  <si>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</si>
  <si>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</si>
  <si>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</si>
  <si>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</si>
  <si>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</si>
  <si>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</si>
  <si>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</si>
  <si>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</si>
  <si>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</si>
  <si>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</si>
  <si>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</si>
  <si>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</si>
  <si>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</si>
  <si>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</si>
  <si>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</si>
  <si>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</si>
  <si>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</si>
  <si>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</si>
  <si>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</si>
  <si>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</si>
  <si>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</si>
  <si>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</si>
  <si>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</si>
  <si>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</si>
  <si>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</si>
  <si>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</si>
  <si>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</si>
  <si>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</si>
  <si>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</si>
  <si>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</si>
  <si>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</si>
  <si>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</si>
  <si>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</si>
  <si>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</si>
  <si>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</si>
  <si>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</si>
  <si>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</si>
  <si>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</si>
  <si>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</si>
  <si>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</si>
  <si>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</si>
  <si>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</si>
  <si>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</si>
  <si>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</si>
  <si>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</si>
  <si>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</si>
  <si>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</si>
  <si>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</si>
  <si>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</si>
  <si>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</si>
  <si>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</si>
  <si>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</si>
  <si>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</si>
  <si>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</si>
  <si>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</si>
  <si>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</si>
  <si>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</si>
  <si>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</si>
  <si>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</si>
  <si>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</si>
  <si>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</si>
  <si>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</si>
  <si>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</si>
  <si>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</si>
  <si>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</si>
  <si>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</si>
  <si>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</si>
  <si>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</si>
  <si>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</si>
  <si>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</si>
  <si>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</si>
  <si>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</si>
  <si>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</si>
  <si>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</si>
  <si>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</si>
  <si>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</si>
  <si>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</si>
  <si>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</si>
  <si>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</si>
  <si>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</si>
  <si>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</si>
  <si>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</si>
  <si>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</si>
  <si>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</si>
  <si>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</si>
  <si>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</si>
  <si>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</si>
  <si>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</si>
  <si>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</si>
  <si>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</si>
  <si>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</si>
  <si>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</si>
  <si>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</si>
  <si>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</si>
  <si>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</si>
  <si>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</si>
  <si>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</si>
  <si>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</si>
  <si>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</si>
  <si>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</si>
  <si>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</si>
  <si>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</si>
  <si>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</si>
  <si>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</si>
  <si>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</si>
  <si>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</si>
  <si>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</si>
  <si>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</si>
  <si>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</si>
  <si>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</si>
  <si>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</si>
  <si>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</si>
  <si>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</si>
  <si>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</si>
  <si>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</si>
  <si>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</si>
  <si>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</si>
  <si>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</si>
  <si>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</si>
  <si>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</si>
  <si>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</si>
  <si>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</si>
  <si>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</si>
  <si>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</si>
  <si>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</si>
  <si>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</si>
  <si>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</si>
  <si>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</si>
  <si>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</si>
  <si>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</si>
  <si>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</si>
  <si>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</si>
  <si>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</si>
  <si>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</si>
  <si>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</si>
  <si>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</si>
  <si>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</si>
  <si>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</si>
  <si>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</si>
  <si>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</si>
  <si>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</si>
  <si>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</si>
  <si>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</si>
  <si>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</si>
  <si>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</si>
  <si>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</si>
  <si>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</si>
  <si>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</si>
  <si>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</si>
  <si>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</si>
  <si>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</si>
  <si>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</si>
  <si>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</si>
  <si>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</si>
  <si>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</si>
  <si>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</si>
  <si>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</si>
  <si>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</si>
  <si>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</si>
  <si>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</si>
  <si>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</si>
  <si>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</si>
  <si>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</si>
  <si>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</si>
  <si>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</si>
  <si>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</si>
  <si>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</si>
  <si>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</si>
  <si>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</si>
  <si>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</si>
  <si>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</si>
  <si>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</si>
  <si>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</si>
  <si>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</si>
  <si>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</si>
  <si>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</si>
  <si>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</si>
  <si>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</si>
  <si>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</si>
  <si>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</si>
  <si>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</si>
  <si>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</si>
  <si>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</si>
  <si>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</si>
  <si>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</si>
  <si>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</si>
  <si>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</si>
  <si>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</si>
  <si>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</si>
  <si>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</si>
  <si>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</si>
  <si>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</si>
  <si>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</si>
  <si>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</si>
  <si>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</si>
  <si>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</si>
  <si>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</si>
  <si>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</si>
  <si>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</si>
  <si>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</si>
  <si>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</si>
  <si>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</si>
  <si>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</si>
  <si>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</si>
  <si>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</si>
  <si>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</si>
  <si>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</si>
  <si>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</si>
  <si>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</si>
  <si>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</si>
  <si>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</si>
  <si>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</si>
  <si>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</si>
  <si>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</si>
  <si>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</si>
  <si>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</si>
  <si>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</si>
  <si>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</si>
  <si>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</si>
  <si>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</si>
  <si>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</si>
  <si>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</si>
  <si>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</si>
  <si>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</si>
  <si>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</si>
  <si>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</si>
  <si>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</si>
  <si>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</si>
  <si>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</si>
  <si>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</si>
  <si>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</si>
  <si>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</si>
  <si>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</si>
  <si>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</si>
  <si>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</si>
  <si>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</si>
  <si>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</si>
  <si>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</si>
  <si>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</si>
  <si>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</si>
  <si>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</si>
  <si>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</si>
  <si>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</si>
  <si>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</si>
  <si>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</si>
  <si>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</si>
  <si>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</si>
  <si>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</si>
  <si>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</si>
  <si>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</si>
  <si>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</si>
  <si>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</si>
  <si>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</si>
  <si>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</si>
  <si>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</si>
  <si>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</si>
  <si>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</si>
  <si>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</si>
  <si>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</si>
  <si>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</si>
  <si>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</si>
  <si>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</si>
  <si>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</si>
  <si>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</si>
  <si>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</si>
  <si>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</si>
  <si>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</si>
  <si>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</si>
  <si>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</si>
  <si>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</si>
  <si>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</si>
  <si>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</si>
  <si>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</si>
  <si>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</si>
  <si>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</si>
  <si>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</si>
  <si>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</si>
  <si>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</si>
  <si>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</si>
  <si>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</si>
  <si>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</si>
  <si>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</si>
  <si>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</si>
  <si>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</si>
  <si>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</si>
  <si>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</si>
  <si>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</si>
  <si>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</si>
  <si>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</si>
  <si>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</si>
  <si>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</si>
  <si>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</si>
  <si>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</si>
  <si>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</si>
  <si>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</si>
  <si>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</si>
  <si>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</si>
  <si>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</si>
  <si>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</si>
  <si>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</si>
  <si>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</si>
  <si>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</si>
  <si>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</si>
  <si>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</si>
  <si>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</si>
  <si>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</si>
  <si>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</si>
  <si>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</si>
  <si>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</si>
  <si>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</si>
  <si>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</si>
  <si>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</si>
  <si>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</si>
  <si>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</si>
  <si>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</si>
  <si>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</si>
  <si>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</si>
  <si>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</si>
  <si>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</si>
  <si>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</si>
  <si>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</si>
  <si>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</si>
  <si>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</si>
  <si>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</si>
  <si>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</si>
  <si>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</si>
  <si>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</si>
  <si>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</si>
  <si>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</si>
  <si>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</si>
  <si>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</si>
  <si>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</si>
  <si>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</si>
  <si>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</si>
  <si>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</si>
  <si>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</si>
  <si>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</si>
  <si>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</si>
  <si>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</si>
  <si>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</si>
  <si>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</si>
  <si>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</si>
  <si>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</si>
  <si>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</si>
  <si>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</si>
  <si>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</si>
  <si>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</si>
  <si>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</si>
  <si>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</si>
  <si>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</si>
  <si>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</si>
  <si>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</si>
  <si>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</si>
  <si>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</si>
  <si>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</si>
  <si>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</si>
  <si>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</si>
  <si>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</si>
  <si>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</si>
  <si>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</si>
  <si>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</si>
  <si>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</si>
  <si>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</si>
  <si>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</si>
  <si>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</si>
  <si>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</si>
  <si>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</si>
  <si>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</si>
  <si>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</si>
  <si>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</si>
  <si>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</si>
  <si>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</si>
  <si>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</si>
  <si>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</si>
  <si>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</si>
  <si>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</si>
  <si>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</si>
  <si>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</si>
  <si>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</si>
  <si>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</si>
  <si>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</si>
  <si>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</si>
  <si>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</si>
  <si>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</si>
  <si>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</si>
  <si>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</si>
  <si>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</si>
  <si>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</si>
  <si>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</si>
  <si>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</si>
  <si>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</si>
  <si>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</si>
  <si>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</si>
  <si>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</si>
  <si>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</si>
  <si>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</si>
  <si>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</si>
  <si>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</si>
  <si>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</si>
  <si>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</si>
  <si>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</si>
  <si>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</si>
  <si>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</si>
  <si>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</si>
  <si>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</si>
  <si>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</si>
  <si>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</si>
  <si>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</si>
  <si>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</si>
  <si>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</si>
  <si>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</si>
  <si>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</si>
  <si>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</si>
  <si>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</si>
  <si>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</si>
  <si>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</si>
  <si>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</si>
  <si>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</si>
  <si>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</si>
  <si>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</si>
  <si>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</si>
  <si>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</si>
  <si>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</si>
  <si>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</si>
  <si>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</si>
  <si>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</si>
  <si>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</si>
  <si>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</si>
  <si>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</si>
  <si>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</si>
  <si>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</si>
  <si>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</si>
  <si>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</si>
  <si>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</si>
  <si>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</si>
  <si>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</si>
  <si>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</si>
  <si>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</si>
  <si>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</si>
  <si>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</si>
  <si>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</si>
  <si>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</si>
  <si>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</si>
  <si>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</si>
  <si>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</si>
  <si>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</si>
  <si>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</si>
  <si>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</si>
  <si>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</si>
  <si>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</si>
  <si>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</si>
  <si>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</si>
  <si>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</si>
  <si>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</si>
  <si>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</si>
  <si>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</si>
  <si>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</si>
  <si>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</si>
  <si>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</si>
  <si>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</si>
  <si>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</si>
  <si>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</si>
  <si>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</si>
  <si>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</si>
  <si>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</si>
  <si>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</si>
  <si>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</si>
  <si>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</si>
  <si>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</si>
  <si>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</si>
  <si>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</si>
  <si>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</si>
  <si>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</si>
  <si>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</si>
  <si>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</si>
  <si>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</si>
  <si>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</si>
  <si>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</si>
  <si>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</si>
  <si>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</si>
  <si>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</si>
  <si>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</si>
  <si>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</si>
  <si>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</si>
  <si>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</si>
  <si>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</si>
  <si>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</si>
  <si>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</si>
  <si>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</si>
  <si>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</si>
  <si>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</si>
  <si>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</si>
  <si>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</si>
  <si>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</si>
  <si>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</si>
  <si>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</si>
  <si>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</si>
  <si>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</si>
  <si>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</si>
  <si>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</si>
  <si>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</si>
  <si>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</si>
  <si>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</si>
  <si>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</si>
  <si>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</si>
  <si>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</si>
  <si>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</si>
  <si>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</si>
  <si>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</si>
  <si>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</si>
  <si>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</si>
  <si>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</si>
  <si>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</si>
  <si>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</si>
  <si>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</si>
  <si>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</si>
  <si>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</si>
  <si>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</si>
  <si>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</si>
  <si>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</si>
  <si>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</si>
  <si>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</si>
  <si>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</si>
  <si>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</si>
  <si>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</si>
  <si>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</si>
  <si>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</si>
  <si>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</si>
  <si>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</si>
  <si>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</si>
  <si>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</si>
  <si>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</si>
  <si>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</si>
  <si>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</si>
  <si>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</si>
  <si>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</si>
  <si>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</si>
  <si>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</si>
  <si>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</si>
  <si>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</si>
  <si>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</si>
  <si>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</si>
  <si>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</si>
  <si>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</si>
  <si>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</si>
  <si>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</si>
  <si>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</si>
  <si>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</si>
  <si>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</si>
  <si>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</si>
  <si>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</si>
  <si>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</si>
  <si>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</si>
  <si>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</si>
  <si>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</si>
  <si>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</si>
  <si>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</si>
  <si>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</si>
  <si>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</si>
  <si>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</si>
  <si>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</si>
  <si>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</si>
  <si>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</si>
  <si>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</si>
  <si>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</si>
  <si>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</si>
  <si>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</si>
  <si>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</si>
  <si>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</si>
  <si>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</si>
  <si>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</si>
  <si>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</si>
  <si>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</si>
  <si>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</si>
  <si>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</si>
  <si>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</si>
  <si>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</si>
  <si>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</si>
  <si>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</si>
  <si>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</si>
  <si>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</si>
  <si>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</si>
  <si>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</si>
  <si>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</si>
  <si>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</si>
  <si>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</si>
  <si>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</si>
  <si>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</si>
  <si>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</si>
  <si>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</si>
  <si>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</si>
  <si>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</si>
  <si>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</si>
  <si>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</si>
  <si>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</si>
  <si>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</si>
  <si>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</si>
  <si>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</si>
  <si>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</si>
  <si>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</si>
  <si>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</si>
  <si>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</si>
  <si>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</si>
  <si>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</si>
  <si>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</si>
  <si>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</si>
  <si>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</si>
  <si>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</si>
  <si>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</si>
  <si>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</si>
  <si>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</si>
  <si>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</si>
  <si>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</si>
  <si>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</si>
  <si>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</si>
  <si>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</si>
  <si>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</si>
  <si>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</si>
  <si>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</si>
  <si>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</si>
  <si>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</si>
  <si>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</si>
  <si>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</si>
  <si>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</si>
  <si>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</si>
  <si>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</si>
  <si>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</si>
  <si>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</si>
  <si>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</si>
  <si>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</si>
  <si>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</si>
  <si>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</si>
  <si>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</si>
  <si>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</si>
  <si>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</si>
  <si>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</si>
  <si>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</si>
  <si>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</si>
  <si>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</si>
  <si>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</si>
  <si>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</si>
  <si>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</si>
  <si>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</si>
  <si>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</si>
  <si>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</si>
  <si>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</si>
  <si>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</si>
  <si>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</si>
  <si>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</si>
  <si>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</si>
  <si>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</si>
  <si>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</si>
  <si>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</si>
  <si>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</si>
  <si>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</si>
  <si>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</si>
  <si>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</si>
  <si>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</si>
  <si>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</si>
  <si>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</si>
  <si>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</si>
  <si>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</si>
  <si>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</si>
  <si>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</si>
  <si>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</si>
  <si>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</si>
  <si>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</si>
  <si>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</si>
  <si>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</si>
  <si>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</si>
  <si>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</si>
  <si>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</si>
  <si>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</si>
  <si>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</si>
  <si>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</si>
  <si>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</si>
  <si>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</si>
  <si>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</si>
  <si>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</si>
  <si>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</si>
  <si>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</si>
  <si>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</si>
  <si>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</si>
  <si>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</si>
  <si>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</si>
  <si>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</si>
  <si>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</si>
  <si>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</si>
  <si>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</si>
  <si>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</si>
  <si>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</si>
  <si>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</si>
  <si>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</si>
  <si>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</si>
  <si>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</si>
  <si>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</si>
  <si>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</si>
  <si>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</si>
  <si>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</si>
  <si>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</si>
  <si>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</si>
  <si>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</si>
  <si>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</si>
  <si>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</si>
  <si>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</si>
  <si>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</si>
  <si>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</si>
  <si>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</si>
  <si>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</si>
  <si>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</si>
  <si>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</si>
  <si>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</si>
  <si>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</si>
  <si>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</si>
  <si>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</si>
  <si>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</si>
  <si>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</si>
  <si>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</si>
  <si>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</si>
  <si>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</si>
  <si>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</si>
  <si>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</si>
  <si>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</si>
  <si>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</si>
  <si>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</si>
  <si>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</si>
  <si>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</si>
  <si>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</si>
  <si>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</si>
  <si>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</si>
  <si>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</si>
  <si>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</si>
  <si>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</si>
  <si>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</si>
  <si>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</si>
  <si>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</si>
  <si>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</si>
  <si>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</si>
  <si>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</si>
  <si>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</si>
  <si>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</si>
  <si>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</si>
  <si>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</si>
  <si>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</si>
  <si>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</si>
  <si>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</si>
  <si>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</si>
  <si>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</si>
  <si>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</si>
  <si>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</si>
  <si>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</si>
  <si>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</si>
  <si>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</si>
  <si>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</si>
  <si>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</si>
  <si>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</si>
  <si>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</si>
  <si>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</si>
  <si>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</si>
  <si>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</si>
  <si>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</si>
  <si>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</si>
  <si>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</si>
  <si>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</si>
  <si>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</si>
  <si>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</si>
  <si>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</si>
  <si>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</si>
  <si>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</si>
  <si>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</si>
  <si>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</si>
  <si>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</si>
  <si>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</si>
  <si>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</si>
  <si>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</si>
  <si>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</si>
  <si>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</si>
  <si>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</si>
  <si>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</si>
  <si>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</si>
  <si>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</si>
  <si>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</si>
  <si>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</si>
  <si>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</si>
  <si>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</si>
  <si>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</si>
  <si>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</si>
  <si>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</si>
  <si>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</si>
  <si>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</si>
  <si>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</si>
  <si>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</si>
  <si>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</si>
  <si>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</si>
  <si>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</si>
  <si>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</si>
  <si>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</si>
  <si>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</si>
  <si>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</si>
  <si>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</si>
  <si>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</si>
  <si>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</si>
  <si>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</si>
  <si>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</si>
  <si>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</si>
  <si>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</si>
  <si>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</si>
  <si>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</si>
  <si>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</si>
  <si>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</si>
  <si>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</si>
  <si>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</si>
  <si>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</si>
  <si>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</si>
  <si>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</si>
  <si>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</si>
  <si>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</si>
  <si>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</si>
  <si>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</si>
  <si>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</si>
  <si>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</si>
  <si>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</si>
  <si>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</si>
  <si>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</si>
  <si>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</si>
  <si>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</si>
  <si>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</si>
  <si>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</si>
  <si>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</si>
  <si>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</si>
  <si>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</si>
  <si>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</si>
  <si>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</si>
  <si>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</si>
  <si>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</si>
  <si>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</si>
  <si>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</si>
  <si>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</si>
  <si>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</si>
  <si>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</si>
  <si>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</si>
  <si>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</si>
  <si>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</si>
  <si>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</si>
  <si>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</si>
  <si>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</si>
  <si>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</si>
  <si>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</si>
  <si>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</si>
  <si>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</si>
  <si>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</si>
  <si>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</si>
  <si>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</si>
  <si>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</si>
  <si>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</si>
  <si>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</si>
  <si>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</si>
  <si>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</si>
  <si>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</si>
  <si>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</si>
  <si>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</si>
  <si>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</si>
  <si>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</si>
  <si>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</si>
  <si>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</si>
  <si>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</si>
  <si>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</si>
  <si>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</si>
  <si>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</si>
  <si>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</si>
  <si>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</si>
  <si>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</si>
  <si>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</si>
  <si>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</si>
  <si>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</si>
  <si>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</si>
  <si>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</si>
  <si>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</si>
  <si>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</si>
  <si>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</si>
  <si>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</si>
  <si>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</si>
  <si>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</si>
  <si>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</si>
  <si>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</si>
  <si>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</si>
  <si>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</si>
  <si>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</si>
  <si>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</si>
  <si>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</si>
  <si>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</si>
  <si>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</si>
  <si>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</si>
  <si>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</si>
  <si>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</si>
  <si>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</si>
  <si>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</si>
  <si>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</si>
  <si>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</si>
  <si>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</si>
  <si>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</si>
  <si>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</si>
  <si>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</si>
  <si>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</si>
  <si>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</si>
  <si>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</si>
  <si>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</si>
  <si>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</si>
  <si>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</si>
  <si>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</si>
  <si>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</si>
  <si>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</si>
  <si>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</si>
  <si>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</si>
  <si>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</si>
  <si>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</si>
  <si>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</si>
  <si>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</si>
  <si>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</si>
  <si>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</si>
  <si>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</si>
  <si>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</si>
  <si>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</si>
  <si>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</si>
  <si>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</si>
  <si>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</si>
  <si>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</si>
  <si>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</si>
  <si>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</si>
  <si>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</si>
  <si>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</si>
  <si>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</si>
  <si>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</si>
  <si>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</si>
  <si>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</si>
  <si>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</si>
  <si>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</si>
  <si>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</si>
  <si>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</si>
  <si>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</si>
  <si>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</si>
  <si>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</si>
  <si>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</si>
  <si>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</si>
  <si>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</si>
  <si>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</si>
  <si>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</si>
  <si>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</si>
  <si>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</si>
  <si>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</si>
  <si>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</si>
  <si>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</si>
  <si>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</si>
  <si>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</si>
  <si>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</si>
  <si>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</si>
  <si>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</si>
  <si>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</si>
  <si>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</si>
  <si>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</si>
  <si>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</si>
  <si>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</si>
  <si>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</si>
  <si>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</si>
  <si>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</si>
  <si>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</si>
  <si>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</si>
  <si>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</si>
  <si>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</si>
  <si>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</si>
  <si>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</si>
  <si>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</si>
  <si>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</si>
  <si>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</si>
  <si>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</si>
  <si>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</si>
  <si>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</si>
  <si>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</si>
  <si>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</si>
  <si>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</si>
  <si>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</si>
  <si>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</si>
  <si>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</si>
  <si>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</si>
  <si>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</si>
  <si>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</si>
  <si>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</si>
  <si>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</si>
  <si>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</si>
  <si>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</si>
  <si>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</si>
  <si>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</si>
  <si>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</si>
  <si>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</si>
  <si>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</si>
  <si>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</si>
  <si>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</si>
  <si>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</si>
  <si>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</si>
  <si>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</si>
  <si>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</si>
  <si>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</si>
  <si>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</si>
  <si>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</si>
  <si>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</si>
  <si>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</si>
  <si>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</si>
  <si>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</si>
  <si>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</si>
  <si>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</si>
  <si>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</si>
  <si>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</si>
  <si>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</si>
  <si>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</si>
  <si>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</si>
  <si>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</si>
  <si>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</si>
  <si>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</si>
  <si>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</si>
  <si>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</si>
  <si>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</si>
  <si>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</si>
  <si>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</si>
  <si>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</si>
  <si>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</si>
  <si>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</si>
  <si>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</si>
  <si>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</si>
  <si>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</si>
  <si>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</si>
  <si>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</si>
  <si>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</si>
  <si>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</si>
  <si>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</si>
  <si>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</si>
  <si>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</si>
  <si>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</si>
  <si>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</si>
  <si>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</si>
  <si>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</si>
  <si>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</si>
  <si>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</si>
  <si>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</si>
  <si>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</si>
  <si>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</si>
  <si>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</si>
  <si>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</si>
  <si>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</si>
  <si>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</si>
  <si>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</si>
  <si>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</si>
  <si>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</si>
  <si>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</si>
  <si>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</si>
  <si>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</si>
  <si>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</si>
  <si>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</si>
  <si>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</si>
  <si>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</si>
  <si>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</si>
  <si>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</si>
  <si>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</si>
  <si>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</si>
  <si>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</si>
  <si>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</si>
  <si>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</si>
  <si>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</si>
  <si>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</si>
  <si>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</si>
  <si>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</si>
  <si>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</si>
  <si>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</si>
  <si>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</si>
  <si>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</si>
  <si>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</si>
  <si>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</si>
  <si>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</si>
  <si>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</si>
  <si>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</si>
  <si>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</si>
  <si>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</si>
  <si>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</si>
  <si>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</si>
  <si>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</si>
  <si>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</si>
  <si>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</si>
  <si>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</si>
  <si>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</si>
  <si>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</si>
  <si>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</si>
  <si>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</si>
  <si>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</si>
  <si>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</si>
  <si>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</si>
  <si>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</si>
  <si>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</si>
  <si>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</si>
  <si>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</si>
  <si>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</si>
  <si>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</si>
  <si>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</si>
  <si>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</si>
  <si>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</si>
  <si>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</si>
  <si>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</si>
  <si>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</si>
  <si>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</si>
  <si>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</si>
  <si>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</si>
  <si>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</si>
  <si>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</si>
  <si>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</si>
  <si>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</si>
  <si>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</si>
  <si>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</si>
  <si>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</si>
  <si>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</si>
  <si>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</si>
  <si>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</si>
  <si>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</si>
  <si>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</si>
  <si>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</si>
  <si>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</si>
  <si>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</si>
  <si>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</si>
  <si>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</si>
  <si>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</si>
  <si>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</si>
  <si>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</si>
  <si>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</si>
  <si>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</si>
  <si>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</si>
  <si>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</si>
  <si>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</si>
  <si>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</si>
  <si>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</si>
  <si>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</si>
  <si>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</si>
  <si>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</si>
  <si>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</si>
  <si>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</si>
  <si>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</si>
  <si>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</si>
  <si>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</si>
  <si>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</si>
  <si>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</si>
  <si>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</si>
  <si>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</si>
  <si>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</si>
  <si>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</si>
  <si>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</si>
  <si>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</si>
  <si>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</si>
  <si>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</si>
  <si>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</si>
  <si>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</si>
  <si>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</si>
  <si>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</si>
  <si>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</si>
  <si>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</si>
  <si>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</si>
  <si>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</si>
  <si>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</si>
  <si>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</si>
  <si>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</si>
  <si>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</si>
  <si>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</si>
  <si>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</si>
  <si>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</si>
  <si>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</si>
  <si>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</si>
  <si>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</si>
  <si>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</si>
  <si>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</si>
  <si>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</si>
  <si>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</si>
  <si>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</si>
  <si>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</si>
  <si>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</si>
  <si>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</si>
  <si>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</si>
  <si>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</si>
  <si>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</si>
  <si>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</si>
  <si>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</si>
  <si>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</si>
  <si>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</si>
  <si>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</si>
  <si>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</si>
  <si>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</si>
  <si>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</si>
  <si>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</si>
  <si>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</si>
  <si>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</si>
  <si>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</si>
  <si>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</si>
  <si>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</si>
  <si>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</si>
  <si>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</si>
  <si>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</si>
  <si>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</si>
  <si>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</si>
  <si>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</si>
  <si>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</si>
  <si>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</si>
  <si>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</si>
  <si>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</si>
  <si>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</si>
  <si>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</si>
  <si>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</si>
  <si>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</si>
  <si>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</si>
  <si>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</si>
  <si>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</si>
  <si>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</si>
  <si>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</si>
  <si>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</si>
  <si>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</si>
  <si>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</si>
  <si>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</si>
  <si>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</si>
  <si>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</si>
  <si>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</si>
  <si>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</si>
  <si>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</si>
  <si>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</si>
  <si>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</si>
  <si>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</si>
  <si>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</si>
  <si>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</si>
  <si>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</si>
  <si>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</si>
  <si>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</si>
  <si>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</si>
  <si>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</si>
  <si>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</si>
  <si>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</si>
  <si>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</si>
  <si>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</si>
  <si>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</si>
  <si>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</si>
  <si>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</si>
  <si>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</si>
  <si>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</si>
  <si>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</si>
  <si>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</si>
  <si>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</si>
  <si>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</si>
  <si>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</si>
  <si>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</si>
  <si>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</si>
  <si>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</si>
  <si>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</si>
  <si>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</si>
  <si>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</si>
  <si>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</si>
  <si>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</si>
  <si>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</si>
  <si>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</si>
  <si>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</si>
  <si>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</si>
  <si>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</si>
  <si>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</si>
  <si>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</si>
  <si>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</si>
  <si>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</si>
  <si>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</si>
  <si>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</si>
  <si>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</si>
  <si>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</si>
  <si>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</si>
  <si>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</si>
  <si>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</si>
  <si>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</si>
  <si>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</si>
  <si>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</si>
  <si>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</si>
  <si>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</si>
  <si>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</si>
  <si>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</si>
  <si>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</si>
  <si>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</si>
  <si>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</si>
  <si>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</si>
  <si>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</si>
  <si>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</si>
  <si>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</si>
  <si>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</si>
  <si>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</si>
  <si>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</si>
  <si>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</si>
  <si>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</si>
  <si>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</si>
  <si>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</si>
  <si>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</si>
  <si>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</si>
  <si>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</si>
  <si>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</si>
  <si>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</si>
  <si>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</si>
  <si>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</si>
  <si>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</si>
  <si>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</si>
  <si>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</si>
  <si>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</si>
  <si>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</si>
  <si>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</si>
  <si>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</si>
  <si>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</si>
  <si>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</si>
  <si>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</si>
  <si>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</si>
  <si>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</si>
  <si>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</si>
  <si>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</si>
  <si>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</si>
  <si>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</si>
  <si>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</si>
  <si>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</si>
  <si>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</si>
  <si>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</si>
  <si>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</si>
  <si>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</si>
  <si>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</si>
  <si>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</si>
  <si>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</si>
  <si>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</si>
  <si>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</si>
  <si>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</si>
  <si>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</si>
  <si>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</si>
  <si>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</si>
  <si>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</si>
  <si>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</si>
  <si>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</si>
  <si>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</si>
  <si>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</si>
  <si>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</si>
  <si>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</si>
  <si>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</si>
  <si>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</si>
  <si>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</si>
  <si>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</si>
  <si>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</si>
  <si>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</si>
  <si>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</si>
  <si>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</si>
  <si>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</si>
  <si>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</si>
  <si>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</si>
  <si>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</si>
  <si>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</si>
  <si>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</si>
  <si>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</si>
  <si>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</si>
  <si>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</si>
  <si>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</si>
  <si>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</si>
  <si>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</si>
  <si>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</si>
  <si>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</si>
  <si>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</si>
  <si>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</si>
  <si>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</si>
  <si>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</si>
  <si>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</si>
  <si>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</si>
  <si>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</si>
  <si>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</si>
  <si>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</si>
  <si>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</si>
  <si>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</si>
  <si>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</si>
  <si>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</si>
  <si>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</si>
  <si>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</si>
  <si>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</si>
  <si>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</si>
  <si>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</si>
  <si>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</si>
  <si>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</si>
  <si>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</si>
  <si>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</si>
  <si>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</si>
  <si>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</si>
  <si>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</si>
  <si>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</si>
  <si>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</si>
  <si>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</si>
  <si>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</si>
  <si>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</si>
  <si>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</si>
  <si>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</si>
  <si>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</si>
  <si>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</si>
  <si>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</si>
  <si>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</si>
  <si>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</si>
  <si>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</si>
  <si>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</si>
  <si>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</si>
  <si>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</si>
  <si>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</si>
  <si>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</si>
  <si>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</si>
  <si>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</si>
  <si>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</si>
  <si>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</si>
  <si>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</si>
  <si>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</si>
  <si>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</si>
  <si>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</si>
  <si>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</si>
  <si>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</si>
  <si>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</si>
  <si>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</si>
  <si>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</si>
  <si>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</si>
  <si>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</si>
  <si>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</si>
  <si>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</si>
  <si>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</si>
  <si>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</si>
  <si>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</si>
  <si>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</si>
  <si>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</si>
  <si>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</si>
  <si>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</si>
  <si>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</si>
  <si>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</si>
  <si>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</si>
  <si>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</si>
  <si>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</si>
  <si>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</si>
  <si>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</si>
  <si>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</si>
  <si>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</si>
  <si>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</si>
  <si>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</si>
  <si>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</si>
  <si>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</si>
  <si>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</si>
  <si>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</si>
  <si>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</si>
  <si>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</si>
  <si>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</si>
  <si>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</si>
  <si>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</si>
  <si>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</si>
  <si>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</si>
  <si>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</si>
  <si>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</si>
  <si>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</si>
  <si>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</si>
  <si>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</si>
  <si>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</si>
  <si>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</si>
  <si>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</si>
  <si>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</si>
  <si>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</si>
  <si>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</si>
  <si>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</si>
  <si>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</si>
  <si>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</si>
  <si>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</si>
  <si>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</si>
  <si>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</si>
  <si>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</si>
  <si>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</si>
  <si>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</si>
  <si>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</si>
  <si>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</si>
  <si>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</si>
  <si>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</si>
  <si>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</si>
  <si>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</si>
  <si>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</si>
  <si>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</si>
  <si>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</si>
  <si>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</si>
  <si>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</si>
  <si>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</si>
  <si>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</si>
  <si>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</si>
  <si>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</si>
  <si>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</si>
  <si>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</si>
  <si>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</si>
  <si>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</si>
  <si>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</si>
  <si>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</si>
  <si>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</si>
  <si>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</si>
  <si>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</si>
  <si>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</si>
  <si>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</si>
  <si>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</si>
  <si>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</si>
  <si>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</si>
  <si>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</si>
  <si>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</si>
  <si>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</si>
  <si>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</si>
  <si>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</si>
  <si>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</si>
  <si>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</si>
  <si>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</si>
  <si>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</si>
  <si>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</si>
  <si>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</si>
  <si>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</si>
  <si>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</si>
  <si>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</si>
  <si>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</si>
  <si>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</si>
  <si>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</si>
  <si>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</si>
  <si>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</si>
  <si>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</si>
  <si>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</si>
  <si>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</si>
  <si>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</si>
  <si>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</si>
  <si>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</si>
  <si>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</si>
  <si>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</si>
  <si>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</si>
  <si>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</si>
  <si>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</si>
  <si>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</si>
  <si>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</si>
  <si>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</si>
  <si>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</si>
  <si>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</si>
  <si>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</si>
  <si>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</si>
  <si>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</si>
  <si>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</si>
  <si>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</si>
  <si>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</si>
  <si>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</si>
  <si>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</si>
  <si>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</si>
  <si>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</si>
  <si>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</si>
  <si>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</si>
  <si>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</si>
  <si>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</si>
  <si>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</si>
  <si>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</si>
  <si>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</si>
  <si>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</si>
  <si>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</si>
  <si>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</si>
  <si>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</si>
  <si>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</si>
  <si>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</si>
  <si>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</si>
  <si>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</si>
  <si>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</si>
  <si>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</si>
  <si>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</si>
  <si>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</si>
  <si>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</si>
  <si>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</si>
  <si>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</si>
  <si>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</si>
  <si>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</si>
  <si>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</si>
  <si>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</si>
  <si>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</si>
  <si>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</si>
  <si>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</si>
  <si>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</si>
  <si>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</si>
  <si>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</si>
  <si>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</si>
  <si>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</si>
  <si>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</si>
  <si>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</si>
  <si>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</si>
  <si>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</si>
  <si>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</si>
  <si>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</si>
  <si>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</si>
  <si>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</si>
  <si>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</si>
  <si>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</si>
  <si>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</si>
  <si>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</si>
  <si>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</si>
  <si>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</si>
  <si>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</si>
  <si>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</si>
  <si>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</si>
  <si>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</si>
  <si>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</si>
  <si>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</si>
  <si>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</si>
  <si>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</si>
  <si>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</si>
  <si>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</si>
  <si>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</si>
  <si>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</si>
  <si>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</si>
  <si>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</si>
  <si>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</si>
  <si>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</si>
  <si>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</si>
  <si>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</si>
  <si>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</si>
  <si>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</si>
  <si>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</si>
  <si>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</si>
  <si>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</si>
  <si>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</si>
  <si>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</si>
  <si>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</si>
  <si>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</si>
  <si>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</si>
  <si>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</si>
  <si>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</si>
  <si>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</si>
  <si>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</si>
  <si>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</si>
  <si>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</si>
  <si>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</si>
  <si>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</si>
  <si>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</si>
  <si>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</si>
  <si>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</si>
  <si>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</si>
  <si>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</si>
  <si>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</si>
  <si>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</si>
  <si>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</si>
  <si>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</si>
  <si>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</si>
  <si>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</si>
  <si>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</si>
  <si>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</si>
  <si>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</si>
  <si>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</si>
  <si>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</si>
  <si>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</si>
  <si>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</si>
  <si>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</si>
  <si>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</si>
  <si>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</si>
  <si>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</si>
  <si>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</si>
  <si>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</si>
  <si>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</si>
  <si>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</si>
  <si>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</si>
  <si>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</si>
  <si>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</si>
  <si>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</si>
  <si>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</si>
  <si>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</si>
  <si>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</si>
  <si>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</si>
  <si>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</si>
  <si>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</si>
  <si>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</si>
  <si>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</si>
  <si>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</si>
  <si>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</si>
  <si>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</si>
  <si>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</si>
  <si>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</si>
  <si>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</si>
  <si>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</si>
  <si>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</si>
  <si>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</si>
  <si>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</si>
  <si>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</si>
  <si>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</si>
  <si>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</si>
  <si>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</si>
  <si>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</si>
  <si>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</si>
  <si>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</si>
  <si>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</si>
  <si>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</si>
  <si>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</si>
  <si>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</si>
  <si>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</si>
  <si>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</si>
  <si>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</si>
  <si>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</si>
  <si>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</si>
  <si>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</si>
  <si>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</si>
  <si>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</si>
  <si>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</si>
  <si>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</si>
  <si>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</si>
  <si>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</si>
  <si>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</si>
  <si>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</si>
  <si>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</si>
  <si>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</si>
  <si>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</si>
  <si>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</si>
  <si>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</si>
  <si>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</si>
  <si>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</si>
  <si>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</si>
  <si>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</si>
  <si>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</si>
  <si>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</si>
  <si>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</si>
  <si>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</si>
  <si>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</si>
  <si>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</si>
  <si>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</si>
  <si>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</si>
  <si>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</si>
  <si>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</si>
  <si>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</si>
  <si>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</si>
  <si>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</si>
  <si>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</si>
  <si>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</si>
  <si>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</si>
  <si>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</si>
  <si>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</si>
  <si>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</si>
  <si>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</si>
  <si>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</si>
  <si>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</si>
  <si>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</si>
  <si>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</si>
  <si>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</si>
  <si>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</si>
  <si>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</si>
  <si>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</si>
  <si>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</si>
  <si>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</si>
  <si>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</si>
  <si>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</si>
  <si>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</si>
  <si>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</si>
  <si>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</si>
  <si>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</si>
  <si>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</si>
  <si>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</si>
  <si>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</si>
  <si>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</si>
  <si>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</si>
  <si>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</si>
  <si>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</si>
  <si>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</si>
  <si>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</si>
  <si>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</si>
  <si>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</si>
  <si>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</si>
  <si>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</si>
  <si>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</si>
  <si>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</si>
  <si>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</si>
  <si>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</si>
  <si>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</si>
  <si>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</si>
  <si>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</si>
  <si>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</si>
  <si>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</si>
  <si>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</si>
  <si>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</si>
  <si>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</si>
  <si>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</si>
  <si>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</si>
  <si>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</si>
  <si>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</si>
  <si>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</si>
  <si>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</si>
  <si>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</si>
  <si>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</si>
  <si>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</si>
  <si>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</si>
  <si>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</si>
  <si>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</si>
  <si>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</si>
  <si>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</si>
  <si>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</si>
  <si>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</si>
  <si>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</si>
  <si>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</si>
  <si>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</si>
  <si>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</si>
  <si>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</si>
  <si>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</si>
  <si>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</si>
  <si>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</si>
  <si>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</si>
  <si>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</si>
  <si>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</si>
  <si>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</si>
  <si>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</si>
  <si>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</si>
  <si>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</si>
  <si>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</si>
  <si>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</si>
  <si>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</si>
  <si>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</si>
  <si>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</si>
  <si>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</si>
  <si>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</si>
  <si>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</si>
  <si>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</si>
  <si>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</si>
  <si>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</si>
  <si>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</si>
  <si>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</si>
  <si>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</si>
  <si>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</si>
  <si>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</si>
  <si>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</si>
  <si>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</si>
  <si>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</si>
  <si>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</si>
  <si>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</si>
  <si>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</si>
  <si>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</si>
  <si>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</si>
  <si>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</si>
  <si>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</si>
  <si>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</si>
  <si>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</si>
  <si>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</si>
  <si>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</si>
  <si>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</si>
  <si>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</si>
  <si>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</si>
  <si>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</si>
  <si>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</si>
  <si>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</si>
  <si>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</si>
  <si>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</si>
  <si>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</si>
  <si>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</si>
  <si>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</si>
  <si>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</si>
  <si>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</si>
  <si>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</si>
  <si>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</si>
  <si>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</si>
  <si>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</si>
  <si>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</si>
  <si>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</si>
  <si>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</si>
  <si>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</si>
  <si>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</si>
  <si>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</si>
  <si>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</si>
  <si>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</si>
  <si>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</si>
  <si>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</si>
  <si>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</si>
  <si>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</si>
  <si>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</si>
  <si>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</si>
  <si>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</si>
  <si>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</si>
  <si>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</si>
  <si>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</si>
  <si>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</si>
  <si>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</si>
  <si>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</si>
  <si>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</si>
  <si>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</si>
  <si>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</si>
  <si>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</si>
  <si>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</si>
  <si>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</si>
  <si>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</si>
  <si>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</si>
  <si>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</si>
  <si>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</si>
  <si>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</si>
  <si>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</si>
  <si>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</si>
  <si>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</si>
  <si>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</si>
  <si>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</si>
  <si>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</si>
  <si>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</si>
  <si>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</si>
  <si>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</si>
  <si>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</si>
  <si>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</si>
  <si>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</si>
  <si>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</si>
  <si>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</si>
  <si>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</si>
  <si>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</si>
  <si>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</si>
  <si>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</si>
  <si>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</si>
  <si>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</si>
  <si>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</si>
  <si>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</si>
  <si>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</si>
  <si>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</si>
  <si>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</si>
  <si>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</si>
  <si>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</si>
  <si>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</si>
  <si>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</si>
  <si>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</si>
  <si>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</si>
  <si>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</si>
  <si>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</si>
  <si>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</si>
  <si>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</si>
  <si>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</si>
  <si>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</si>
  <si>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</si>
  <si>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</si>
  <si>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</si>
  <si>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</si>
  <si>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</si>
  <si>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</si>
  <si>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</si>
  <si>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</si>
  <si>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</si>
  <si>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</si>
  <si>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</si>
  <si>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</si>
  <si>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</si>
  <si>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</si>
  <si>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</si>
  <si>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</si>
  <si>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</si>
  <si>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</si>
  <si>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</si>
  <si>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</si>
  <si>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</si>
  <si>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</si>
  <si>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</si>
  <si>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</si>
  <si>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</si>
  <si>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</si>
  <si>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</si>
  <si>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</si>
  <si>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</si>
  <si>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</si>
  <si>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</si>
  <si>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</si>
  <si>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</si>
  <si>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</si>
  <si>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</si>
  <si>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</si>
  <si>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</si>
  <si>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</si>
  <si>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</si>
  <si>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</si>
  <si>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</si>
  <si>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</si>
  <si>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</si>
  <si>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</si>
  <si>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</si>
  <si>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</si>
  <si>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</si>
  <si>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</si>
  <si>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</si>
  <si>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</si>
  <si>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</si>
  <si>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</si>
  <si>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</si>
  <si>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</si>
  <si>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</si>
  <si>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</si>
  <si>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</si>
  <si>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</si>
  <si>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</si>
  <si>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</si>
  <si>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</si>
  <si>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</si>
  <si>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</si>
  <si>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</si>
  <si>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</si>
  <si>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</si>
  <si>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</si>
  <si>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</si>
  <si>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</si>
  <si>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</si>
  <si>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</si>
  <si>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</si>
  <si>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</si>
  <si>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</si>
  <si>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</si>
  <si>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</si>
  <si>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</si>
  <si>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</si>
  <si>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</si>
  <si>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</si>
  <si>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</si>
  <si>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</si>
  <si>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</si>
  <si>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</si>
  <si>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</si>
  <si>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</si>
  <si>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</si>
  <si>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</si>
  <si>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</si>
  <si>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</si>
  <si>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</si>
  <si>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</si>
  <si>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</si>
  <si>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</si>
  <si>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</si>
  <si>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</si>
  <si>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</si>
  <si>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</si>
  <si>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</si>
  <si>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</si>
  <si>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</si>
  <si>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</si>
  <si>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</si>
  <si>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</si>
  <si>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</si>
  <si>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</si>
  <si>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</si>
  <si>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</si>
  <si>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</si>
  <si>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</si>
  <si>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</si>
  <si>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</si>
  <si>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</si>
  <si>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</si>
  <si>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</si>
  <si>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</si>
  <si>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</si>
  <si>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</si>
  <si>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</si>
  <si>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</si>
  <si>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</si>
  <si>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</si>
  <si>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</si>
  <si>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</si>
  <si>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</si>
  <si>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</si>
  <si>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</si>
  <si>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</si>
  <si>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</si>
  <si>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</si>
  <si>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</si>
  <si>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</si>
  <si>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</si>
  <si>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</si>
  <si>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</si>
  <si>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</si>
  <si>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</si>
  <si>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</si>
  <si>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</si>
  <si>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</si>
  <si>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</si>
  <si>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</si>
  <si>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</si>
  <si>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</si>
  <si>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</si>
  <si>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</si>
  <si>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</si>
  <si>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</si>
  <si>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</si>
  <si>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</si>
  <si>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</si>
  <si>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</si>
  <si>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</si>
  <si>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</si>
  <si>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</si>
  <si>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</si>
  <si>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</si>
  <si>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</si>
  <si>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</si>
  <si>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</si>
  <si>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</si>
  <si>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</si>
  <si>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</si>
  <si>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</si>
  <si>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</si>
  <si>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</si>
  <si>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</si>
  <si>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</si>
  <si>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</si>
  <si>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</si>
  <si>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</si>
  <si>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</si>
  <si>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</si>
  <si>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</si>
  <si>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</si>
  <si>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</si>
  <si>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</si>
  <si>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</si>
  <si>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</si>
  <si>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</si>
  <si>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</si>
  <si>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</si>
  <si>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</si>
  <si>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</si>
  <si>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</si>
  <si>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</si>
  <si>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</si>
  <si>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</si>
  <si>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</si>
  <si>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</si>
  <si>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</si>
  <si>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</si>
  <si>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</si>
  <si>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</si>
  <si>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</si>
  <si>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</si>
  <si>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</si>
  <si>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</si>
  <si>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</si>
  <si>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</si>
  <si>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</si>
  <si>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</si>
  <si>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</si>
  <si>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</si>
  <si>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</si>
  <si>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</si>
  <si>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</si>
  <si>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</si>
  <si>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</si>
  <si>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</si>
  <si>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</si>
  <si>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</si>
  <si>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</si>
  <si>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</si>
  <si>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</si>
  <si>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</si>
  <si>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</si>
  <si>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</si>
  <si>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</si>
  <si>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</si>
  <si>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</si>
  <si>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</si>
  <si>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</si>
  <si>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</si>
  <si>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</si>
  <si>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</si>
  <si>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</si>
  <si>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</si>
  <si>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</si>
  <si>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</si>
  <si>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</si>
  <si>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</si>
  <si>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</si>
  <si>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</si>
  <si>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</si>
  <si>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</si>
  <si>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</si>
  <si>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</si>
  <si>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</si>
  <si>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</si>
  <si>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</si>
  <si>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</si>
  <si>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</si>
  <si>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</si>
  <si>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</si>
  <si>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</si>
  <si>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</si>
  <si>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</si>
  <si>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</si>
  <si>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</si>
  <si>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</si>
  <si>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</si>
  <si>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</si>
  <si>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</si>
  <si>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</si>
  <si>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</si>
  <si>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</si>
  <si>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</si>
  <si>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</si>
  <si>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</si>
  <si>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</si>
  <si>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</si>
  <si>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</si>
  <si>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</si>
  <si>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</si>
  <si>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</si>
  <si>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</si>
  <si>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</si>
  <si>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</si>
  <si>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</si>
  <si>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</si>
  <si>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</si>
  <si>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</si>
  <si>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</si>
  <si>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</si>
  <si>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</si>
  <si>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</si>
  <si>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</si>
  <si>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</si>
  <si>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</si>
  <si>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</si>
  <si>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</si>
  <si>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</si>
  <si>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</si>
  <si>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</si>
  <si>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</si>
  <si>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</si>
  <si>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</si>
  <si>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</si>
  <si>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</si>
  <si>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</si>
  <si>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</si>
  <si>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</si>
  <si>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</si>
  <si>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</si>
  <si>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</si>
  <si>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</si>
  <si>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</si>
  <si>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</si>
  <si>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</si>
  <si>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</si>
  <si>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</si>
  <si>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</si>
  <si>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</si>
  <si>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</si>
  <si>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</si>
  <si>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</si>
  <si>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</si>
  <si>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</si>
  <si>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</si>
  <si>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</si>
  <si>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</si>
  <si>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</si>
  <si>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</si>
  <si>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</si>
  <si>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</si>
  <si>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</si>
  <si>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</si>
  <si>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</si>
  <si>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</si>
  <si>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</si>
  <si>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</si>
  <si>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</si>
  <si>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</si>
  <si>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</si>
  <si>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</si>
  <si>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</si>
  <si>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</si>
  <si>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</si>
  <si>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</si>
  <si>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</si>
  <si>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</si>
  <si>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</si>
  <si>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</si>
  <si>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</si>
  <si>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</si>
  <si>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</si>
  <si>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</si>
  <si>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</si>
  <si>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</si>
  <si>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</si>
  <si>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</si>
  <si>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</si>
  <si>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</si>
  <si>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</si>
  <si>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</si>
  <si>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</si>
  <si>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</si>
  <si>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</si>
  <si>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</si>
  <si>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</si>
  <si>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</si>
  <si>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</si>
  <si>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</si>
  <si>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</si>
  <si>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</si>
  <si>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</si>
  <si>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</si>
  <si>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</si>
  <si>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</si>
  <si>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</si>
  <si>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</si>
  <si>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</si>
  <si>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</si>
  <si>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</si>
  <si>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</si>
  <si>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</si>
  <si>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</si>
  <si>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</si>
  <si>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</si>
  <si>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</si>
  <si>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</si>
  <si>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</si>
  <si>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</si>
  <si>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</si>
  <si>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</si>
  <si>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</si>
  <si>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</si>
  <si>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</si>
  <si>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</si>
  <si>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</si>
  <si>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</si>
  <si>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</si>
  <si>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</si>
  <si>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</si>
  <si>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</si>
  <si>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</si>
  <si>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</si>
  <si>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</si>
  <si>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</si>
  <si>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</si>
  <si>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</si>
  <si>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</si>
  <si>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</si>
  <si>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</si>
  <si>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</si>
  <si>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</si>
  <si>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</si>
  <si>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</si>
  <si>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</si>
  <si>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</si>
  <si>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</si>
  <si>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</si>
  <si>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</si>
  <si>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</si>
  <si>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</si>
  <si>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</si>
  <si>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</si>
  <si>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</si>
  <si>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</si>
  <si>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</si>
  <si>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</si>
  <si>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</si>
  <si>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</si>
  <si>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</si>
  <si>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</si>
  <si>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</si>
  <si>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</si>
  <si>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</si>
  <si>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</si>
  <si>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</si>
  <si>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</si>
  <si>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</si>
  <si>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</si>
  <si>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</si>
  <si>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</si>
  <si>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</si>
  <si>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</si>
  <si>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</si>
  <si>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</si>
  <si>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</si>
  <si>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</si>
  <si>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</si>
  <si>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</si>
  <si>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</si>
  <si>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</si>
  <si>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</si>
  <si>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</si>
  <si>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</si>
  <si>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</si>
  <si>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</si>
  <si>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</si>
  <si>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</si>
  <si>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</si>
  <si>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</si>
  <si>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</si>
  <si>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</si>
  <si>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</si>
  <si>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</si>
  <si>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</si>
  <si>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</si>
  <si>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</si>
  <si>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</si>
  <si>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</si>
  <si>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</si>
  <si>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</si>
  <si>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</si>
  <si>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</si>
  <si>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</si>
  <si>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</si>
  <si>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</si>
  <si>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</si>
  <si>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</si>
  <si>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</si>
  <si>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</si>
  <si>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</si>
  <si>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</si>
  <si>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</si>
  <si>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</si>
  <si>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</si>
  <si>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</si>
  <si>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</si>
  <si>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</si>
  <si>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</si>
  <si>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</si>
  <si>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</si>
  <si>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</si>
  <si>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</si>
  <si>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</si>
  <si>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</si>
  <si>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</si>
  <si>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</si>
  <si>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</si>
  <si>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</si>
  <si>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</si>
  <si>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</si>
  <si>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</si>
  <si>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</si>
  <si>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</si>
  <si>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</si>
  <si>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</si>
  <si>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</si>
  <si>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</si>
  <si>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</si>
  <si>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</si>
  <si>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</si>
  <si>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</si>
  <si>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</si>
  <si>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</si>
  <si>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</si>
  <si>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</si>
  <si>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</si>
  <si>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</si>
  <si>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</si>
  <si>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</si>
  <si>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</si>
  <si>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</si>
  <si>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</si>
  <si>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</si>
  <si>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</si>
  <si>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</si>
  <si>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</si>
  <si>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</si>
  <si>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</si>
  <si>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</si>
  <si>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</si>
  <si>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</si>
  <si>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</si>
  <si>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</si>
  <si>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</si>
  <si>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</si>
  <si>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</si>
  <si>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</si>
  <si>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</si>
  <si>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</si>
  <si>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</si>
  <si>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</si>
  <si>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</si>
  <si>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</si>
  <si>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</si>
  <si>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</si>
  <si>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</si>
  <si>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</si>
  <si>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</si>
  <si>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</si>
  <si>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</si>
  <si>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</si>
  <si>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</si>
  <si>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</si>
  <si>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</si>
  <si>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</si>
  <si>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</si>
  <si>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</si>
  <si>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</si>
  <si>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</si>
  <si>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</si>
  <si>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</si>
  <si>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</si>
  <si>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</si>
  <si>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</si>
  <si>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</si>
  <si>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</si>
  <si>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</si>
  <si>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</si>
  <si>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</si>
  <si>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</si>
  <si>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</si>
  <si>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</si>
  <si>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</si>
  <si>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</si>
  <si>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</si>
  <si>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</si>
  <si>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</si>
  <si>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</si>
  <si>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</si>
  <si>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</si>
  <si>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</si>
  <si>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</si>
  <si>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</si>
  <si>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</si>
  <si>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</si>
  <si>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</si>
  <si>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</si>
  <si>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</si>
  <si>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</si>
  <si>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</si>
  <si>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</si>
  <si>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</si>
  <si>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</si>
  <si>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</si>
  <si>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</si>
  <si>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</si>
  <si>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</si>
  <si>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</si>
  <si>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</si>
  <si>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</si>
  <si>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</si>
  <si>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</si>
  <si>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</si>
  <si>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</si>
  <si>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</si>
  <si>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</si>
  <si>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</si>
  <si>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</si>
  <si>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</si>
  <si>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</si>
  <si>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</si>
  <si>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</si>
  <si>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</si>
  <si>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</si>
  <si>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</si>
  <si>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</si>
  <si>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</si>
  <si>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</si>
  <si>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</si>
  <si>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</si>
  <si>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</si>
  <si>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</si>
  <si>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</si>
  <si>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</si>
  <si>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</si>
  <si>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</si>
  <si>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</si>
  <si>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</si>
  <si>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</si>
  <si>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</si>
  <si>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</si>
  <si>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</si>
  <si>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</si>
  <si>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</si>
  <si>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</si>
  <si>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</si>
  <si>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</si>
  <si>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</si>
  <si>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</si>
  <si>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</si>
  <si>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</si>
  <si>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</si>
  <si>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</si>
  <si>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</si>
  <si>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</si>
  <si>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</si>
  <si>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</si>
  <si>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</si>
  <si>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</si>
  <si>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</si>
  <si>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</si>
  <si>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</si>
  <si>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</si>
  <si>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</si>
  <si>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</si>
  <si>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</si>
  <si>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</si>
  <si>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</si>
  <si>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</si>
  <si>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</si>
  <si>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</si>
  <si>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</si>
  <si>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</si>
  <si>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</si>
  <si>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</si>
  <si>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</si>
  <si>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</si>
  <si>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</si>
  <si>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</si>
  <si>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</si>
  <si>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</si>
  <si>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</si>
  <si>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</si>
  <si>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</si>
  <si>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</si>
  <si>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</si>
  <si>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</si>
  <si>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</si>
  <si>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</si>
  <si>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</si>
  <si>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</si>
  <si>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</si>
  <si>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</si>
  <si>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</si>
  <si>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</si>
  <si>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</si>
  <si>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</si>
  <si>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</si>
  <si>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</si>
  <si>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</si>
  <si>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</si>
  <si>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</si>
  <si>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</si>
  <si>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</si>
  <si>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</si>
  <si>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</si>
  <si>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</si>
  <si>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</si>
  <si>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</si>
  <si>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</si>
  <si>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</si>
  <si>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</si>
  <si>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</si>
  <si>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</si>
  <si>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</si>
  <si>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</si>
  <si>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</si>
  <si>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</si>
  <si>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</si>
  <si>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</si>
  <si>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</si>
  <si>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</si>
  <si>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</si>
  <si>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</si>
  <si>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</si>
  <si>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</si>
  <si>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</si>
  <si>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</si>
  <si>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</si>
  <si>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</si>
  <si>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</si>
  <si>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</si>
  <si>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</si>
  <si>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</si>
  <si>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</si>
  <si>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</si>
  <si>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</si>
  <si>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</si>
  <si>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</si>
  <si>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</si>
  <si>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</si>
  <si>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</si>
  <si>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</si>
  <si>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</si>
  <si>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</si>
  <si>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</si>
  <si>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</si>
  <si>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</si>
  <si>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</si>
  <si>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</si>
  <si>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</si>
  <si>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</si>
  <si>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</si>
  <si>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</si>
  <si>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</si>
  <si>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</si>
  <si>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</si>
  <si>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</si>
  <si>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</si>
  <si>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</si>
  <si>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</si>
  <si>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</si>
  <si>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</si>
  <si>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</si>
  <si>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</si>
  <si>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</si>
  <si>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</si>
  <si>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</si>
  <si>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</si>
  <si>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</si>
  <si>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</si>
  <si>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</si>
  <si>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</si>
  <si>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</si>
  <si>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</si>
  <si>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</si>
  <si>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</si>
  <si>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</si>
  <si>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</si>
  <si>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</si>
  <si>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</si>
  <si>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</si>
  <si>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</si>
  <si>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</si>
  <si>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</si>
  <si>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</si>
  <si>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</si>
  <si>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</si>
  <si>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</si>
  <si>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</si>
  <si>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</si>
  <si>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</si>
  <si>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</si>
  <si>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</si>
  <si>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</si>
  <si>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</si>
  <si>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</si>
  <si>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</si>
  <si>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</si>
  <si>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</si>
  <si>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</si>
  <si>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</si>
  <si>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</si>
  <si>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</si>
  <si>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</si>
  <si>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</si>
  <si>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</si>
  <si>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</si>
  <si>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</si>
  <si>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</si>
  <si>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</si>
  <si>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</si>
  <si>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</si>
  <si>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</si>
  <si>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</si>
  <si>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</si>
  <si>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</si>
  <si>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</si>
  <si>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</si>
  <si>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</si>
  <si>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</si>
  <si>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</si>
  <si>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</si>
  <si>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</si>
  <si>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</si>
  <si>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</si>
  <si>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</si>
  <si>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</si>
  <si>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</si>
  <si>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</si>
  <si>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</si>
  <si>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</si>
  <si>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</si>
  <si>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</si>
  <si>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</si>
  <si>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</si>
  <si>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</si>
  <si>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</si>
  <si>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</si>
  <si>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</si>
  <si>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</si>
  <si>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</si>
  <si>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</si>
  <si>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</si>
  <si>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</si>
  <si>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</si>
  <si>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</si>
  <si>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</si>
  <si>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</si>
  <si>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</si>
  <si>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</si>
  <si>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</si>
  <si>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</si>
  <si>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</si>
  <si>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</si>
  <si>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</si>
  <si>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</si>
  <si>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</si>
  <si>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</si>
  <si>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</si>
  <si>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</si>
  <si>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</si>
  <si>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</si>
  <si>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</si>
  <si>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</si>
  <si>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</si>
  <si>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</si>
  <si>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</si>
  <si>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</si>
  <si>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</si>
  <si>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</si>
  <si>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</si>
  <si>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</si>
  <si>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</si>
  <si>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</si>
  <si>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</si>
  <si>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</si>
  <si>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</si>
  <si>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</si>
  <si>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</si>
  <si>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</si>
  <si>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</si>
  <si>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</si>
  <si>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</si>
  <si>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</si>
  <si>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</si>
  <si>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</si>
  <si>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</si>
  <si>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</si>
  <si>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</si>
  <si>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</si>
  <si>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</si>
  <si>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</si>
  <si>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</si>
  <si>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</si>
  <si>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</si>
  <si>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</si>
  <si>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</si>
  <si>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</si>
  <si>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</si>
  <si>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</si>
  <si>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</si>
  <si>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</si>
  <si>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</si>
  <si>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</si>
  <si>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</si>
  <si>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</si>
  <si>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</si>
  <si>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</si>
  <si>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</si>
  <si>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</si>
  <si>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</si>
  <si>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</si>
  <si>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</si>
  <si>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</si>
  <si>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</si>
  <si>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</si>
  <si>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</si>
  <si>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</si>
  <si>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</si>
  <si>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</si>
  <si>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</si>
  <si>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</si>
  <si>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</si>
  <si>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</si>
  <si>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</si>
  <si>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</si>
  <si>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</si>
  <si>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</si>
  <si>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</si>
  <si>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</si>
  <si>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</si>
  <si>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</si>
  <si>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</si>
  <si>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</si>
  <si>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</si>
  <si>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</si>
  <si>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</si>
  <si>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</si>
  <si>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</si>
  <si>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</si>
  <si>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</si>
  <si>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</si>
  <si>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</si>
  <si>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</si>
  <si>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</si>
  <si>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</si>
  <si>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</si>
  <si>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</si>
  <si>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</si>
  <si>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</si>
  <si>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</si>
  <si>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</si>
  <si>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</si>
  <si>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</si>
  <si>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</si>
  <si>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</si>
  <si>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</si>
  <si>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</si>
  <si>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</si>
  <si>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</si>
  <si>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</si>
  <si>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</si>
  <si>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</si>
  <si>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</si>
  <si>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</si>
  <si>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</si>
  <si>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</si>
  <si>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</si>
  <si>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</si>
  <si>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</si>
  <si>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</si>
  <si>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</si>
  <si>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</si>
  <si>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</si>
  <si>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</si>
  <si>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</si>
  <si>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</si>
  <si>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</si>
  <si>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</si>
  <si>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</si>
  <si>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</si>
  <si>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</si>
  <si>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</si>
  <si>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</si>
  <si>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</si>
  <si>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</si>
  <si>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</si>
  <si>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</si>
  <si>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</si>
  <si>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</si>
  <si>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</si>
  <si>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</si>
  <si>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</si>
  <si>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</si>
  <si>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</si>
  <si>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</si>
  <si>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</si>
  <si>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</si>
  <si>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</si>
  <si>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</si>
  <si>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</si>
  <si>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</si>
  <si>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</si>
  <si>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</si>
  <si>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</si>
  <si>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</si>
  <si>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</si>
  <si>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</si>
  <si>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</si>
  <si>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</si>
  <si>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</si>
  <si>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</si>
  <si>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</si>
  <si>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</si>
  <si>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</si>
  <si>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</si>
  <si>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</si>
  <si>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</si>
  <si>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</si>
  <si>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</si>
  <si>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</si>
  <si>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</si>
  <si>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</si>
  <si>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</si>
  <si>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</si>
  <si>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</si>
  <si>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</si>
  <si>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</si>
  <si>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</si>
  <si>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</si>
  <si>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</si>
  <si>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</si>
  <si>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</si>
  <si>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</si>
  <si>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</si>
  <si>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</si>
  <si>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</si>
  <si>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</si>
  <si>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</si>
  <si>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</si>
  <si>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</si>
  <si>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</si>
  <si>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</si>
  <si>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</si>
  <si>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</si>
  <si>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</si>
  <si>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</si>
  <si>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</si>
  <si>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</si>
  <si>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</si>
  <si>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</si>
  <si>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</si>
  <si>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</si>
  <si>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</si>
  <si>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</si>
  <si>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</si>
  <si>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</si>
  <si>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</si>
  <si>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</si>
  <si>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</si>
  <si>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</si>
  <si>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</si>
  <si>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</si>
  <si>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</si>
  <si>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</si>
  <si>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</si>
  <si>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</si>
  <si>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</si>
  <si>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</si>
  <si>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</si>
  <si>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</si>
  <si>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</si>
  <si>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</si>
  <si>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</si>
  <si>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</si>
  <si>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</si>
  <si>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</si>
  <si>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</si>
  <si>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</si>
  <si>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</si>
  <si>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</si>
  <si>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</si>
  <si>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</si>
  <si>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</si>
  <si>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</si>
  <si>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</si>
  <si>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</si>
  <si>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</si>
  <si>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</si>
  <si>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</si>
  <si>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</si>
  <si>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</si>
  <si>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</si>
  <si>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</si>
  <si>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</si>
  <si>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</si>
  <si>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</si>
  <si>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</si>
  <si>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</si>
  <si>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</si>
  <si>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</si>
  <si>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</si>
  <si>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</si>
  <si>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</si>
  <si>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</si>
  <si>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</si>
  <si>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</si>
  <si>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</si>
  <si>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</si>
  <si>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</si>
  <si>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</si>
  <si>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</si>
  <si>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</si>
  <si>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</si>
  <si>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</si>
  <si>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</si>
  <si>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</si>
  <si>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</si>
  <si>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</si>
  <si>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</si>
  <si>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</si>
  <si>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</si>
  <si>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</si>
  <si>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</si>
  <si>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</si>
  <si>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</si>
  <si>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</si>
  <si>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</si>
  <si>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</si>
  <si>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</si>
  <si>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</si>
  <si>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</si>
  <si>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</si>
  <si>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</si>
  <si>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</si>
  <si>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</si>
  <si>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</si>
  <si>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</si>
  <si>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</si>
  <si>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</si>
  <si>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</si>
  <si>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</si>
  <si>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</si>
  <si>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</si>
  <si>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</si>
  <si>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</si>
  <si>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</si>
  <si>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</si>
  <si>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</si>
  <si>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</si>
  <si>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</si>
  <si>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</si>
  <si>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</si>
  <si>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</si>
  <si>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</si>
  <si>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</si>
  <si>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</si>
  <si>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</si>
  <si>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</si>
  <si>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</si>
  <si>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</si>
  <si>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</si>
  <si>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</si>
  <si>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</si>
  <si>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</si>
  <si>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</si>
  <si>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</si>
  <si>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</si>
  <si>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</si>
  <si>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</si>
  <si>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</si>
  <si>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</si>
  <si>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</si>
  <si>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</si>
  <si>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</si>
  <si>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</si>
  <si>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</si>
  <si>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</si>
  <si>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</si>
  <si>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</si>
  <si>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</si>
  <si>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</si>
  <si>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</si>
  <si>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</si>
  <si>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</si>
  <si>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</si>
  <si>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</si>
  <si>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</si>
  <si>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</si>
  <si>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</si>
  <si>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</si>
  <si>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</si>
  <si>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</si>
  <si>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</si>
  <si>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</si>
  <si>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</si>
  <si>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</si>
  <si>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</si>
  <si>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</si>
  <si>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</si>
  <si>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</si>
  <si>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</si>
  <si>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</si>
  <si>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</si>
  <si>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</si>
  <si>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</si>
  <si>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</si>
  <si>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</si>
  <si>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</si>
  <si>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</si>
  <si>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</si>
  <si>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</si>
  <si>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</si>
  <si>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</si>
  <si>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</si>
  <si>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</si>
  <si>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</si>
  <si>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</si>
  <si>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</si>
  <si>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</si>
  <si>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</si>
  <si>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</si>
  <si>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</si>
  <si>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</si>
  <si>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</si>
  <si>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</si>
  <si>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</si>
  <si>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</si>
  <si>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</si>
  <si>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</si>
  <si>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</si>
  <si>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</si>
  <si>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</si>
  <si>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</si>
  <si>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</si>
  <si>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</si>
  <si>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</si>
  <si>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</si>
  <si>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</si>
  <si>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</si>
  <si>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</si>
  <si>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</si>
  <si>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</si>
  <si>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</si>
  <si>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</si>
  <si>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</si>
  <si>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</si>
  <si>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</si>
  <si>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</si>
  <si>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</si>
  <si>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</si>
  <si>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</si>
  <si>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</si>
  <si>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</si>
  <si>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</si>
  <si>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</si>
  <si>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</si>
  <si>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</si>
  <si>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</si>
  <si>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</si>
  <si>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</si>
  <si>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</si>
  <si>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</si>
  <si>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</si>
  <si>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</si>
  <si>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</si>
  <si>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</si>
  <si>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</si>
  <si>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</si>
  <si>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</si>
  <si>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</si>
  <si>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</si>
  <si>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</si>
  <si>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</si>
  <si>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</si>
  <si>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</si>
  <si>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</si>
  <si>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</si>
  <si>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</si>
  <si>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</si>
  <si>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</si>
  <si>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</si>
  <si>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</si>
  <si>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</si>
  <si>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</si>
  <si>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</si>
  <si>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</si>
  <si>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</si>
  <si>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</si>
  <si>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</si>
  <si>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</si>
  <si>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</si>
  <si>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</si>
  <si>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</si>
  <si>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</si>
  <si>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</si>
  <si>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</si>
  <si>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</si>
  <si>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</si>
  <si>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</si>
  <si>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</si>
  <si>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</si>
  <si>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</si>
  <si>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</si>
  <si>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</si>
  <si>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</si>
  <si>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</si>
  <si>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</si>
  <si>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</si>
  <si>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</si>
  <si>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</si>
  <si>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</si>
  <si>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</si>
  <si>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</si>
  <si>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</si>
  <si>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</si>
  <si>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</si>
  <si>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</si>
  <si>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</si>
  <si>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</si>
  <si>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</si>
  <si>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</si>
  <si>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</si>
  <si>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</si>
  <si>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</si>
  <si>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</si>
  <si>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</si>
  <si>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</si>
  <si>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</si>
  <si>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</si>
  <si>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</si>
  <si>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</si>
  <si>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</si>
  <si>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</si>
  <si>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</si>
  <si>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</si>
  <si>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</si>
  <si>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</si>
  <si>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</si>
  <si>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</si>
  <si>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</si>
  <si>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</si>
  <si>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</si>
  <si>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</si>
  <si>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</si>
  <si>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</si>
  <si>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</si>
  <si>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</si>
  <si>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</si>
  <si>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</si>
  <si>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</si>
  <si>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</si>
  <si>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</si>
  <si>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</si>
  <si>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</si>
  <si>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</si>
  <si>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</si>
  <si>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</si>
  <si>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</si>
  <si>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</si>
  <si>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</si>
  <si>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</si>
  <si>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</si>
  <si>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</si>
  <si>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</si>
  <si>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</si>
  <si>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</si>
  <si>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</si>
  <si>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</si>
  <si>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</si>
  <si>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</si>
  <si>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</si>
  <si>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</si>
  <si>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</si>
  <si>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</si>
  <si>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</si>
  <si>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</si>
  <si>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</si>
  <si>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</si>
  <si>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</si>
  <si>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</si>
  <si>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</si>
  <si>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</si>
  <si>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</si>
  <si>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</si>
  <si>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</si>
  <si>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</si>
  <si>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</si>
  <si>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</si>
  <si>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</si>
  <si>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</si>
  <si>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</si>
  <si>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</si>
  <si>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</si>
  <si>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</si>
  <si>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</si>
  <si>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</si>
  <si>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</si>
  <si>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</si>
  <si>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</si>
  <si>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</si>
  <si>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</si>
  <si>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</si>
  <si>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</si>
  <si>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</si>
  <si>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</si>
  <si>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</si>
  <si>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</si>
  <si>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</si>
  <si>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</si>
  <si>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</si>
  <si>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</si>
  <si>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</si>
  <si>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</si>
  <si>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</si>
  <si>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</si>
  <si>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</si>
  <si>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</si>
  <si>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</si>
  <si>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</si>
  <si>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</si>
  <si>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</si>
  <si>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</si>
  <si>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</si>
  <si>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</si>
  <si>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</si>
  <si>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</si>
  <si>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</si>
  <si>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</si>
  <si>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</si>
  <si>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</si>
  <si>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</si>
  <si>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</si>
  <si>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</si>
  <si>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</si>
  <si>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</si>
  <si>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</si>
  <si>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</si>
  <si>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</si>
  <si>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</si>
  <si>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</si>
  <si>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</si>
  <si>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</si>
  <si>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</si>
  <si>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</si>
  <si>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</si>
  <si>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</si>
  <si>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</si>
  <si>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</si>
  <si>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</si>
  <si>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</si>
  <si>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</si>
  <si>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</si>
  <si>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</si>
  <si>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</si>
  <si>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</si>
  <si>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</si>
  <si>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</si>
  <si>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</si>
  <si>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</si>
  <si>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</si>
  <si>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</si>
  <si>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</si>
  <si>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</si>
  <si>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</si>
  <si>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</si>
  <si>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</si>
  <si>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</si>
  <si>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</si>
  <si>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</si>
  <si>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</si>
  <si>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</si>
  <si>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</si>
  <si>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</si>
  <si>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</si>
  <si>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</si>
  <si>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</si>
  <si>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</si>
  <si>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</si>
  <si>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</si>
  <si>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</si>
  <si>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</si>
  <si>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</si>
  <si>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</si>
  <si>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</si>
  <si>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</si>
  <si>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</si>
  <si>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</si>
  <si>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</si>
  <si>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</si>
  <si>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</si>
  <si>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</si>
  <si>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</si>
  <si>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</si>
  <si>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</si>
  <si>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</si>
  <si>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</si>
  <si>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</si>
  <si>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</si>
  <si>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</si>
  <si>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</si>
  <si>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</si>
  <si>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</si>
  <si>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</si>
  <si>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</si>
  <si>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</si>
  <si>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</si>
  <si>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</si>
  <si>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</si>
  <si>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</si>
  <si>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</si>
  <si>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</si>
  <si>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</si>
  <si>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</si>
  <si>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</si>
  <si>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</si>
  <si>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</si>
  <si>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</si>
  <si>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</si>
  <si>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</si>
  <si>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</si>
  <si>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</si>
  <si>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</si>
  <si>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</si>
  <si>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</si>
  <si>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</si>
  <si>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</si>
  <si>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</si>
  <si>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</si>
  <si>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</si>
  <si>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</si>
  <si>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</si>
  <si>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</si>
  <si>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</si>
  <si>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</si>
  <si>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</si>
  <si>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</si>
  <si>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</si>
  <si>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</si>
  <si>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</si>
  <si>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</si>
  <si>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</si>
  <si>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</si>
  <si>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</si>
  <si>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</si>
  <si>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</si>
  <si>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</si>
  <si>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</si>
  <si>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</si>
  <si>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</si>
  <si>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</si>
  <si>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</si>
  <si>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</si>
  <si>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</si>
  <si>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</si>
  <si>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</si>
  <si>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</si>
  <si>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</si>
  <si>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</si>
  <si>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</si>
  <si>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</si>
  <si>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</si>
  <si>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</si>
  <si>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</si>
  <si>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</si>
  <si>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</si>
  <si>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</si>
  <si>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</si>
  <si>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</si>
  <si>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</si>
  <si>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</si>
  <si>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</si>
  <si>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</si>
  <si>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</si>
  <si>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</si>
  <si>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</si>
  <si>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</si>
  <si>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</si>
  <si>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</si>
  <si>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</si>
  <si>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</si>
  <si>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</si>
  <si>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</si>
  <si>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</si>
  <si>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</si>
  <si>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</si>
  <si>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</si>
  <si>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</si>
  <si>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</si>
  <si>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</si>
  <si>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</si>
  <si>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</si>
  <si>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</si>
  <si>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</si>
  <si>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</si>
  <si>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</si>
  <si>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</si>
  <si>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</si>
  <si>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</si>
  <si>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</si>
  <si>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</si>
  <si>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</si>
  <si>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</si>
  <si>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</si>
  <si>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</si>
  <si>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</si>
  <si>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</si>
  <si>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</si>
  <si>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</si>
  <si>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</si>
  <si>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</si>
  <si>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</si>
  <si>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</si>
  <si>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</si>
  <si>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</si>
  <si>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</si>
  <si>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</si>
  <si>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</si>
  <si>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</si>
  <si>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</si>
  <si>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</si>
  <si>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</si>
  <si>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</si>
  <si>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</si>
  <si>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</si>
  <si>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</si>
  <si>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</si>
  <si>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</si>
  <si>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</si>
  <si>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</si>
  <si>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</si>
  <si>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</si>
  <si>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</si>
  <si>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</si>
  <si>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</si>
  <si>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</si>
  <si>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</si>
  <si>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</si>
  <si>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</si>
  <si>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</si>
  <si>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</si>
  <si>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</si>
  <si>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</si>
  <si>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</si>
  <si>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</si>
  <si>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</si>
  <si>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</si>
  <si>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</si>
  <si>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</si>
  <si>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</si>
  <si>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</si>
  <si>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</si>
  <si>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</si>
  <si>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</si>
  <si>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</si>
  <si>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</si>
  <si>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</si>
  <si>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</si>
  <si>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</si>
  <si>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</si>
  <si>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</si>
  <si>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</si>
  <si>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</si>
  <si>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</si>
  <si>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</si>
  <si>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</si>
  <si>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</si>
  <si>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</si>
  <si>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</si>
  <si>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</si>
  <si>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</si>
  <si>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</si>
  <si>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</si>
  <si>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</si>
  <si>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</si>
  <si>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</si>
  <si>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</si>
  <si>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</si>
  <si>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</si>
  <si>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</si>
  <si>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</si>
  <si>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</si>
  <si>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</si>
  <si>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</si>
  <si>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</si>
  <si>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</si>
  <si>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</si>
  <si>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</si>
  <si>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</si>
  <si>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</si>
  <si>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</si>
  <si>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</si>
  <si>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</si>
  <si>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</si>
  <si>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</si>
  <si>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</si>
  <si>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</si>
  <si>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</si>
  <si>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</si>
  <si>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</si>
  <si>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</si>
  <si>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</si>
  <si>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</si>
  <si>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</si>
  <si>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</si>
  <si>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</si>
  <si>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</si>
  <si>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</si>
  <si>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</si>
  <si>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</si>
  <si>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</si>
  <si>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</si>
  <si>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</si>
  <si>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</si>
  <si>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</si>
  <si>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</si>
  <si>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</si>
  <si>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</si>
  <si>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</si>
  <si>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</si>
  <si>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</si>
  <si>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</si>
  <si>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</si>
  <si>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</si>
  <si>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</si>
  <si>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</si>
  <si>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</si>
  <si>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</si>
  <si>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</si>
  <si>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</si>
  <si>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</si>
  <si>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</si>
  <si>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</si>
  <si>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</si>
  <si>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</si>
  <si>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</si>
  <si>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</si>
  <si>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</si>
  <si>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</si>
  <si>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</si>
  <si>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</si>
  <si>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</si>
  <si>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</si>
  <si>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</si>
  <si>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</si>
  <si>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</si>
  <si>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</si>
  <si>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</si>
  <si>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</si>
  <si>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</si>
  <si>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</si>
  <si>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</si>
  <si>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</si>
  <si>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</si>
  <si>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</si>
  <si>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</si>
  <si>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</si>
  <si>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</si>
  <si>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</si>
  <si>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</si>
  <si>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</si>
  <si>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</si>
  <si>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</si>
  <si>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</si>
  <si>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</si>
  <si>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</si>
  <si>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</si>
  <si>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</si>
  <si>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</si>
  <si>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</si>
  <si>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</si>
  <si>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</si>
  <si>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</si>
  <si>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</si>
  <si>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</si>
  <si>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</si>
  <si>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</si>
  <si>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</si>
  <si>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</si>
  <si>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</si>
  <si>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</si>
  <si>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</si>
  <si>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</si>
  <si>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</si>
  <si>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</si>
  <si>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</si>
  <si>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</si>
  <si>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</si>
  <si>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</si>
  <si>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</si>
  <si>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</si>
  <si>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</si>
  <si>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</si>
  <si>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</si>
  <si>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</si>
  <si>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</si>
  <si>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</si>
  <si>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</si>
  <si>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</si>
  <si>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</si>
  <si>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</si>
  <si>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</si>
  <si>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</si>
  <si>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</si>
  <si>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</si>
  <si>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</si>
  <si>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</si>
  <si>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</si>
  <si>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</si>
  <si>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</si>
  <si>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</si>
  <si>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</si>
  <si>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</si>
  <si>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</si>
  <si>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</si>
  <si>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</si>
  <si>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</si>
  <si>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</si>
  <si>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</si>
  <si>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</si>
  <si>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</si>
  <si>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</si>
  <si>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</si>
  <si>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</si>
  <si>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</si>
  <si>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</si>
  <si>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</si>
  <si>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</si>
  <si>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</si>
  <si>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</si>
  <si>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</si>
  <si>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</si>
  <si>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</si>
  <si>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</si>
  <si>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</si>
  <si>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</si>
  <si>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</si>
  <si>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</si>
  <si>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</si>
  <si>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</si>
  <si>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</si>
  <si>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</si>
  <si>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</si>
  <si>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</si>
  <si>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</si>
  <si>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</si>
  <si>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</si>
  <si>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</si>
  <si>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</si>
  <si>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</si>
  <si>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</si>
  <si>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</si>
  <si>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</si>
  <si>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</si>
  <si>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</si>
  <si>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</si>
  <si>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</si>
  <si>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</si>
  <si>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</si>
  <si>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</si>
  <si>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</si>
  <si>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</si>
  <si>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</si>
  <si>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</si>
  <si>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</si>
  <si>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</si>
  <si>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</si>
  <si>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</si>
  <si>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</si>
  <si>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</si>
  <si>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</si>
  <si>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</si>
  <si>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</si>
  <si>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</si>
  <si>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</si>
  <si>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</si>
  <si>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</si>
  <si>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</si>
  <si>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</si>
  <si>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</si>
  <si>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</si>
  <si>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</si>
  <si>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</si>
  <si>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</si>
  <si>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</si>
  <si>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</si>
  <si>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</si>
  <si>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</si>
  <si>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</si>
  <si>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</si>
  <si>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</si>
  <si>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</si>
  <si>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</si>
  <si>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</si>
  <si>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</si>
  <si>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</si>
  <si>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</si>
  <si>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</si>
  <si>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</si>
  <si>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</si>
  <si>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</si>
  <si>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</si>
  <si>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</si>
  <si>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</si>
  <si>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</si>
  <si>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</si>
  <si>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</si>
  <si>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</si>
  <si>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</si>
  <si>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</si>
  <si>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</si>
  <si>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</si>
  <si>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</si>
  <si>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</si>
  <si>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</si>
  <si>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</si>
  <si>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</si>
  <si>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</si>
  <si>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</si>
  <si>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</si>
  <si>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</si>
  <si>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</si>
  <si>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</si>
  <si>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</si>
  <si>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</si>
  <si>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</si>
  <si>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</si>
  <si>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</si>
  <si>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</si>
  <si>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</si>
  <si>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</si>
  <si>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</si>
  <si>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</si>
  <si>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</si>
  <si>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</si>
  <si>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</si>
  <si>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</si>
  <si>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</si>
  <si>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</si>
  <si>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</si>
  <si>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</si>
  <si>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</si>
  <si>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</si>
  <si>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</si>
  <si>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</si>
  <si>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</si>
  <si>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</si>
  <si>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</si>
  <si>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</si>
  <si>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</si>
  <si>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</si>
  <si>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</si>
  <si>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</si>
  <si>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</si>
  <si>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</si>
  <si>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</si>
  <si>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</si>
  <si>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</si>
  <si>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</si>
  <si>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</si>
  <si>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</si>
  <si>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</si>
  <si>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</si>
  <si>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</si>
  <si>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</si>
  <si>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</si>
  <si>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</si>
  <si>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</si>
  <si>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</si>
  <si>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</si>
  <si>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</si>
  <si>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</si>
  <si>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</si>
  <si>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</si>
  <si>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</si>
  <si>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</si>
  <si>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</si>
  <si>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</si>
  <si>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</si>
  <si>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</si>
  <si>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</si>
  <si>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</si>
  <si>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</si>
  <si>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</si>
  <si>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</si>
  <si>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</si>
  <si>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</si>
  <si>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</si>
  <si>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</si>
  <si>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</si>
  <si>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</si>
  <si>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</si>
  <si>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</si>
  <si>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</si>
  <si>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</si>
  <si>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</si>
  <si>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</si>
  <si>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</si>
  <si>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</si>
  <si>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</si>
  <si>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</si>
  <si>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</si>
  <si>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</si>
  <si>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</si>
  <si>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</si>
  <si>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</si>
  <si>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</si>
  <si>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</si>
  <si>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</si>
  <si>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</si>
  <si>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</si>
  <si>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</si>
  <si>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</si>
  <si>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</si>
  <si>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</si>
  <si>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</si>
  <si>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</si>
  <si>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</si>
  <si>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</si>
  <si>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</si>
  <si>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</si>
  <si>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</si>
  <si>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</si>
  <si>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</si>
  <si>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</si>
  <si>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</si>
  <si>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</si>
  <si>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</si>
  <si>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</si>
  <si>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</si>
  <si>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</si>
  <si>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</si>
  <si>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</si>
  <si>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</si>
  <si>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</si>
  <si>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</si>
  <si>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</si>
  <si>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</si>
  <si>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</si>
  <si>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</si>
  <si>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</si>
  <si>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</si>
  <si>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</si>
  <si>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</si>
  <si>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</si>
  <si>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</si>
  <si>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</si>
  <si>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</si>
  <si>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</si>
  <si>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</si>
  <si>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</si>
  <si>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</si>
  <si>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</si>
  <si>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</si>
  <si>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</si>
  <si>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</si>
  <si>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</si>
  <si>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</si>
  <si>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</si>
  <si>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</si>
  <si>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</si>
  <si>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</si>
  <si>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</si>
  <si>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</si>
  <si>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</si>
  <si>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</si>
  <si>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</si>
  <si>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</si>
  <si>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</si>
  <si>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</si>
  <si>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</si>
  <si>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</si>
  <si>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</si>
  <si>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</si>
  <si>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</si>
  <si>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</si>
  <si>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</si>
  <si>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</si>
  <si>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</si>
  <si>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</si>
  <si>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</si>
  <si>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</si>
  <si>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</si>
  <si>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</si>
  <si>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</si>
  <si>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</si>
  <si>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</si>
  <si>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</si>
  <si>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</si>
  <si>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</si>
  <si>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</si>
  <si>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</si>
  <si>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</si>
  <si>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</si>
  <si>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</si>
  <si>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</si>
  <si>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</si>
  <si>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</si>
  <si>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</si>
  <si>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</si>
  <si>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</si>
  <si>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</si>
  <si>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</si>
  <si>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</si>
  <si>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</si>
  <si>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</si>
  <si>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</si>
  <si>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</si>
  <si>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</si>
  <si>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</si>
  <si>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</si>
  <si>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</si>
  <si>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</si>
  <si>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</si>
  <si>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</si>
  <si>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</si>
  <si>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</si>
  <si>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</si>
  <si>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</si>
  <si>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</si>
  <si>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</si>
  <si>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</si>
  <si>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</si>
  <si>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</si>
  <si>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</si>
  <si>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</si>
  <si>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</si>
  <si>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</si>
  <si>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</si>
  <si>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</si>
  <si>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</si>
  <si>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</si>
  <si>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</si>
  <si>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</si>
  <si>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</si>
  <si>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</si>
  <si>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</si>
  <si>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</si>
  <si>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</si>
  <si>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</si>
  <si>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</si>
  <si>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</si>
  <si>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</si>
  <si>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</si>
  <si>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</si>
  <si>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</si>
  <si>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</si>
  <si>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</si>
  <si>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</si>
  <si>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</si>
  <si>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</si>
  <si>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</si>
  <si>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</si>
  <si>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</si>
  <si>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</si>
  <si>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</si>
  <si>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</si>
  <si>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</si>
  <si>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</si>
  <si>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</si>
  <si>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</si>
  <si>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</si>
  <si>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</si>
  <si>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</si>
  <si>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</si>
  <si>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</si>
  <si>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</si>
  <si>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</si>
  <si>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</si>
  <si>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</si>
  <si>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</si>
  <si>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</si>
  <si>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</si>
  <si>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</si>
  <si>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</si>
  <si>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</si>
  <si>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</si>
  <si>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</si>
  <si>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</si>
  <si>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</si>
  <si>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</si>
  <si>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</si>
  <si>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</si>
  <si>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</si>
  <si>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</si>
  <si>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</si>
  <si>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</si>
  <si>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</si>
  <si>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</si>
  <si>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</si>
  <si>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</si>
  <si>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</si>
  <si>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</si>
  <si>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</si>
  <si>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</si>
  <si>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</si>
  <si>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</si>
  <si>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</si>
  <si>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</si>
  <si>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</si>
  <si>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</si>
  <si>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</si>
  <si>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</si>
  <si>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</si>
  <si>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</si>
  <si>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</si>
  <si>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</si>
  <si>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</si>
  <si>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</si>
  <si>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</si>
  <si>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</si>
  <si>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</si>
  <si>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</si>
  <si>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</si>
  <si>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</si>
  <si>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</si>
  <si>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</si>
  <si>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</si>
  <si>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</si>
  <si>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</si>
  <si>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</si>
  <si>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</si>
  <si>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</si>
  <si>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</si>
  <si>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</si>
  <si>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</si>
  <si>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</si>
  <si>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</si>
  <si>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</si>
  <si>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</si>
  <si>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</si>
  <si>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</si>
  <si>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</si>
  <si>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</si>
  <si>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</si>
  <si>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</si>
  <si>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</si>
  <si>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</si>
  <si>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</si>
  <si>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</si>
  <si>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</si>
  <si>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</si>
  <si>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</si>
  <si>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</si>
  <si>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</si>
  <si>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</si>
  <si>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</si>
  <si>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</si>
  <si>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</si>
  <si>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</si>
  <si>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</si>
  <si>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</si>
  <si>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</si>
  <si>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</si>
  <si>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</si>
  <si>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</si>
  <si>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</si>
  <si>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</si>
  <si>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</si>
  <si>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</si>
  <si>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</si>
  <si>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</si>
  <si>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</si>
  <si>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</si>
  <si>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</si>
  <si>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</si>
  <si>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</si>
  <si>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</si>
  <si>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</si>
  <si>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</si>
  <si>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</si>
  <si>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</si>
  <si>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</si>
  <si>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</si>
  <si>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</si>
  <si>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</si>
  <si>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</si>
  <si>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</si>
  <si>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</si>
  <si>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</si>
  <si>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</si>
  <si>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</si>
  <si>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</si>
  <si>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</si>
  <si>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</si>
  <si>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</si>
  <si>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</si>
  <si>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</si>
  <si>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</si>
  <si>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</si>
  <si>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</si>
  <si>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</si>
  <si>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</si>
  <si>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</si>
  <si>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</si>
  <si>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</si>
  <si>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</si>
  <si>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</si>
  <si>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</si>
  <si>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</si>
  <si>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</si>
  <si>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</si>
  <si>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</si>
  <si>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</si>
  <si>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</si>
  <si>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</si>
  <si>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</si>
  <si>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</si>
  <si>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</si>
  <si>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</si>
  <si>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</si>
  <si>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</si>
  <si>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</si>
  <si>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</si>
  <si>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</si>
  <si>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</si>
  <si>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</si>
  <si>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</si>
  <si>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</si>
  <si>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</si>
  <si>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</si>
  <si>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</si>
  <si>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</si>
  <si>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</si>
  <si>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</si>
  <si>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</si>
  <si>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</si>
  <si>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</si>
  <si>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</si>
  <si>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</si>
  <si>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</si>
  <si>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</si>
  <si>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</si>
  <si>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</si>
  <si>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</si>
  <si>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</si>
  <si>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</si>
  <si>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</si>
  <si>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</si>
  <si>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</si>
  <si>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</si>
  <si>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</si>
  <si>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</si>
  <si>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</si>
  <si>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</si>
  <si>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</si>
  <si>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</si>
  <si>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</si>
  <si>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</si>
  <si>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</si>
  <si>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</si>
  <si>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</si>
  <si>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</si>
  <si>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</si>
  <si>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</si>
  <si>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</si>
  <si>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</si>
  <si>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</si>
  <si>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</si>
  <si>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</si>
  <si>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</si>
  <si>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</si>
  <si>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</si>
  <si>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</si>
  <si>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</si>
  <si>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</si>
  <si>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</si>
  <si>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</si>
  <si>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</si>
  <si>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</si>
  <si>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</si>
  <si>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</si>
  <si>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</si>
  <si>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</si>
  <si>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</si>
  <si>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</si>
  <si>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</si>
  <si>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</si>
  <si>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</si>
  <si>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</si>
  <si>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</si>
  <si>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</si>
  <si>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</si>
  <si>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</si>
  <si>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</si>
  <si>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</si>
  <si>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</si>
  <si>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</si>
  <si>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</si>
  <si>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</si>
  <si>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</si>
  <si>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</si>
  <si>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</si>
  <si>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</si>
  <si>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</si>
  <si>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</si>
  <si>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</si>
  <si>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</si>
  <si>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</si>
  <si>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</si>
  <si>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</si>
  <si>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</si>
  <si>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</si>
  <si>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</si>
  <si>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</si>
  <si>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</si>
  <si>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</si>
  <si>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</si>
  <si>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</si>
  <si>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</si>
  <si>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</si>
  <si>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</si>
  <si>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</si>
  <si>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</si>
  <si>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</si>
  <si>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</si>
  <si>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</si>
  <si>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</si>
  <si>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</si>
  <si>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</si>
  <si>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</si>
  <si>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</si>
  <si>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</si>
  <si>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</si>
  <si>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</si>
  <si>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</si>
  <si>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</si>
  <si>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</si>
  <si>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</si>
  <si>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</si>
  <si>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</si>
  <si>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</si>
  <si>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</si>
  <si>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</si>
  <si>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</si>
  <si>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</si>
  <si>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</si>
  <si>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</si>
  <si>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</si>
  <si>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</si>
  <si>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</si>
  <si>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</si>
  <si>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</si>
  <si>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</si>
  <si>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</si>
  <si>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</si>
  <si>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</si>
  <si>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</si>
  <si>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</si>
  <si>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</si>
  <si>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</si>
  <si>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</si>
  <si>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</si>
  <si>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</si>
  <si>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</si>
  <si>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</si>
  <si>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</si>
  <si>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</si>
  <si>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</si>
  <si>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</si>
  <si>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</si>
  <si>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</si>
  <si>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</si>
  <si>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</si>
  <si>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</si>
  <si>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</si>
  <si>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</si>
  <si>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</si>
  <si>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</si>
  <si>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</si>
  <si>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</si>
  <si>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</si>
  <si>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</si>
  <si>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</si>
  <si>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</si>
  <si>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</si>
  <si>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</si>
  <si>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</si>
  <si>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</si>
  <si>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</si>
  <si>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</si>
  <si>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</si>
  <si>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</si>
  <si>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</si>
  <si>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</si>
  <si>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</si>
  <si>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</si>
  <si>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</si>
  <si>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</si>
  <si>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</si>
  <si>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</si>
  <si>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</si>
  <si>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</si>
  <si>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</si>
  <si>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</si>
  <si>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</si>
  <si>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</si>
  <si>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</si>
  <si>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</si>
  <si>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</si>
  <si>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</si>
  <si>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</si>
  <si>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</si>
  <si>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</si>
  <si>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</si>
  <si>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</si>
  <si>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</si>
  <si>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</si>
  <si>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</si>
  <si>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</si>
  <si>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</si>
  <si>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</si>
  <si>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</si>
  <si>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</si>
  <si>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</si>
  <si>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</si>
  <si>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</si>
  <si>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</si>
  <si>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</si>
  <si>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</si>
  <si>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</si>
  <si>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</si>
  <si>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</si>
  <si>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</si>
  <si>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</si>
  <si>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</si>
  <si>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</si>
  <si>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</si>
  <si>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</si>
  <si>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</si>
  <si>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</si>
  <si>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</si>
  <si>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</si>
  <si>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</si>
  <si>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</si>
  <si>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</si>
  <si>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</si>
  <si>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</si>
  <si>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</si>
  <si>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</si>
  <si>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</si>
  <si>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</si>
  <si>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</si>
  <si>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</si>
  <si>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</si>
  <si>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</si>
  <si>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</si>
  <si>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</si>
  <si>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</si>
  <si>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</si>
  <si>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</si>
  <si>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</si>
  <si>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</si>
  <si>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</si>
  <si>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</si>
  <si>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</si>
  <si>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</si>
  <si>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</si>
  <si>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</si>
  <si>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</si>
  <si>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</si>
  <si>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</si>
  <si>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</si>
  <si>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</si>
  <si>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</si>
  <si>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</si>
  <si>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</si>
  <si>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</si>
  <si>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</si>
  <si>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</si>
  <si>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</si>
  <si>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</si>
  <si>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</si>
  <si>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</si>
  <si>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</si>
  <si>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</si>
  <si>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</si>
  <si>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</si>
  <si>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</si>
  <si>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</si>
  <si>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</si>
  <si>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</si>
  <si>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</si>
  <si>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</si>
  <si>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</si>
  <si>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</si>
  <si>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</si>
  <si>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</si>
  <si>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</si>
  <si>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</si>
  <si>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</si>
  <si>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</si>
  <si>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</si>
  <si>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</si>
  <si>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</si>
  <si>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</si>
  <si>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</si>
  <si>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</si>
  <si>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</si>
  <si>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</si>
  <si>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</si>
  <si>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</si>
  <si>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</si>
  <si>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</si>
  <si>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</si>
  <si>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</si>
  <si>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</si>
  <si>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</si>
  <si>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</si>
  <si>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</si>
  <si>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</si>
  <si>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</si>
  <si>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</si>
  <si>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</si>
  <si>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</si>
  <si>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</si>
  <si>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</si>
  <si>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</si>
  <si>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</si>
  <si>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</si>
  <si>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</si>
  <si>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</si>
  <si>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</si>
  <si>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</si>
  <si>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</si>
  <si>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</si>
  <si>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</si>
  <si>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</si>
  <si>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</si>
  <si>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</si>
  <si>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</si>
  <si>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</si>
  <si>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</si>
  <si>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</si>
  <si>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</si>
  <si>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</si>
  <si>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</si>
  <si>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</si>
  <si>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</si>
  <si>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</si>
  <si>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</si>
  <si>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</si>
  <si>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</si>
  <si>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</si>
  <si>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</si>
  <si>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</si>
  <si>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</si>
  <si>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</si>
  <si>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</si>
  <si>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</si>
  <si>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</si>
  <si>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</si>
  <si>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</si>
  <si>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</si>
  <si>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</si>
  <si>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</si>
  <si>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</si>
  <si>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</si>
  <si>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</si>
  <si>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</si>
  <si>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</si>
  <si>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</si>
  <si>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</si>
  <si>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</si>
  <si>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</si>
  <si>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</si>
  <si>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</si>
  <si>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</si>
  <si>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</si>
  <si>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</si>
  <si>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</si>
  <si>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</si>
  <si>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</si>
  <si>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</si>
  <si>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</si>
  <si>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</si>
  <si>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</si>
  <si>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</si>
  <si>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</si>
  <si>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</si>
  <si>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</si>
  <si>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</si>
  <si>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</si>
  <si>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</si>
  <si>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</si>
  <si>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</si>
  <si>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</si>
  <si>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</si>
  <si>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</si>
  <si>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</si>
  <si>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</si>
  <si>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</si>
  <si>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</si>
  <si>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</si>
  <si>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</si>
  <si>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</si>
  <si>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</si>
  <si>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</si>
  <si>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</si>
  <si>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</si>
  <si>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</si>
  <si>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</si>
  <si>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</si>
  <si>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</si>
  <si>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</si>
  <si>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</si>
  <si>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</si>
  <si>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</si>
  <si>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</si>
  <si>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</si>
  <si>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</si>
  <si>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</si>
  <si>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</si>
  <si>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</si>
  <si>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</si>
  <si>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</si>
  <si>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</si>
  <si>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</si>
  <si>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</si>
  <si>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</si>
  <si>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</si>
  <si>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</si>
  <si>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</si>
  <si>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</si>
  <si>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</si>
  <si>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</si>
  <si>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</si>
  <si>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</si>
  <si>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</si>
  <si>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</si>
  <si>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</si>
  <si>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</si>
  <si>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</si>
  <si>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</si>
  <si>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</si>
  <si>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</si>
  <si>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</si>
  <si>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</si>
  <si>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</si>
  <si>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</si>
  <si>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</si>
  <si>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</si>
  <si>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</si>
  <si>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</si>
  <si>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</si>
  <si>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</si>
  <si>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</si>
  <si>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</si>
  <si>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</si>
  <si>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</si>
  <si>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</si>
  <si>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</si>
  <si>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</si>
  <si>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</si>
  <si>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</si>
  <si>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</si>
  <si>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</si>
  <si>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</si>
  <si>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</si>
  <si>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</si>
  <si>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</si>
  <si>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</si>
  <si>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</si>
  <si>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</si>
  <si>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</si>
  <si>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</si>
  <si>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</si>
  <si>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</si>
  <si>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</si>
  <si>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</si>
  <si>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</si>
  <si>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</si>
  <si>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</si>
  <si>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</si>
  <si>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</si>
  <si>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</si>
  <si>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</si>
  <si>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</si>
  <si>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</si>
  <si>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</si>
  <si>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</si>
  <si>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</si>
  <si>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</si>
  <si>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</si>
  <si>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</si>
  <si>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</si>
  <si>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</si>
  <si>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</si>
  <si>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</si>
  <si>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</si>
  <si>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</si>
  <si>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</si>
  <si>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</si>
  <si>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</si>
  <si>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</si>
  <si>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</si>
  <si>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</si>
  <si>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</si>
  <si>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</si>
  <si>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</si>
  <si>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</si>
  <si>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</si>
  <si>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</si>
  <si>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</si>
  <si>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</si>
  <si>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</si>
  <si>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</si>
  <si>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</si>
  <si>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</si>
  <si>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</si>
  <si>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</si>
  <si>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</si>
  <si>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</si>
  <si>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</si>
  <si>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</si>
  <si>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</si>
  <si>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</si>
  <si>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</si>
  <si>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</si>
  <si>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</si>
  <si>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</si>
  <si>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</si>
  <si>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</si>
  <si>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</si>
  <si>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</si>
  <si>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</si>
  <si>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</si>
  <si>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</si>
  <si>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</si>
  <si>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</si>
  <si>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</si>
  <si>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</si>
  <si>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</si>
  <si>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</si>
  <si>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</si>
  <si>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</si>
  <si>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</si>
  <si>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</si>
  <si>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</si>
  <si>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</si>
  <si>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</si>
  <si>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</si>
  <si>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</si>
  <si>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</si>
  <si>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</si>
  <si>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</si>
  <si>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</si>
  <si>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</si>
  <si>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</si>
  <si>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</si>
  <si>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</si>
  <si>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</si>
  <si>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</si>
  <si>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</si>
  <si>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</si>
  <si>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</si>
  <si>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</si>
  <si>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</si>
  <si>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</si>
  <si>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</si>
  <si>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</si>
  <si>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</si>
  <si>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</si>
  <si>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</si>
  <si>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</si>
  <si>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</si>
  <si>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</si>
  <si>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</si>
  <si>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</si>
  <si>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</si>
  <si>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</si>
  <si>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</si>
  <si>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</si>
  <si>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</si>
  <si>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</si>
  <si>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</si>
  <si>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</si>
  <si>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</si>
  <si>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</si>
  <si>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</si>
  <si>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</si>
  <si>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</si>
  <si>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</si>
  <si>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</si>
  <si>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</si>
  <si>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</si>
  <si>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</si>
  <si>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</si>
  <si>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</si>
  <si>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</si>
  <si>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</si>
  <si>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</si>
  <si>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</si>
  <si>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</si>
  <si>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</si>
  <si>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</si>
  <si>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</si>
  <si>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</si>
  <si>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</si>
  <si>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</si>
  <si>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</si>
  <si>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</si>
  <si>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</si>
  <si>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</si>
  <si>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</si>
  <si>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</si>
  <si>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</si>
  <si>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</si>
  <si>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</si>
  <si>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</si>
  <si>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</si>
  <si>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</si>
  <si>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</si>
  <si>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</si>
  <si>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</si>
  <si>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</si>
  <si>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</si>
  <si>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</si>
  <si>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</si>
  <si>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</si>
  <si>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</si>
  <si>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</si>
  <si>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</si>
  <si>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</si>
  <si>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</si>
  <si>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</si>
  <si>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</si>
  <si>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</si>
  <si>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</si>
  <si>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</si>
  <si>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</si>
  <si>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</si>
  <si>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</si>
  <si>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</si>
  <si>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</si>
  <si>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</si>
  <si>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</si>
  <si>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</si>
  <si>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</si>
  <si>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</si>
  <si>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</si>
  <si>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</si>
  <si>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</si>
  <si>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</si>
  <si>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</si>
  <si>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</si>
  <si>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</si>
  <si>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</si>
  <si>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</si>
  <si>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</si>
  <si>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</si>
  <si>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</si>
  <si>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</si>
  <si>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</si>
  <si>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</si>
  <si>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</si>
  <si>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</si>
  <si>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</si>
  <si>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</si>
  <si>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</si>
  <si>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</si>
  <si>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</si>
  <si>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</si>
  <si>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</si>
  <si>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</si>
  <si>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</si>
  <si>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</si>
  <si>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</si>
  <si>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</si>
  <si>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</si>
  <si>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</si>
  <si>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</si>
  <si>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</si>
  <si>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</si>
  <si>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</si>
  <si>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</si>
  <si>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</si>
  <si>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</si>
  <si>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</si>
  <si>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</si>
  <si>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</si>
  <si>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</si>
  <si>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</si>
  <si>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</si>
  <si>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</si>
  <si>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</si>
  <si>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</si>
  <si>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</si>
  <si>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</si>
  <si>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</si>
  <si>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</si>
  <si>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</si>
  <si>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</si>
  <si>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</si>
  <si>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</si>
  <si>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</si>
  <si>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</si>
  <si>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</si>
  <si>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</si>
  <si>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</si>
  <si>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</si>
  <si>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</si>
  <si>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</si>
  <si>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</si>
  <si>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</si>
  <si>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</si>
  <si>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</si>
  <si>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</si>
  <si>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</si>
  <si>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</si>
  <si>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</si>
  <si>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</si>
  <si>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</si>
  <si>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</si>
  <si>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</si>
  <si>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</si>
  <si>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</si>
  <si>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</si>
  <si>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</si>
  <si>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</si>
  <si>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</si>
  <si>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</si>
  <si>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</si>
  <si>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</si>
  <si>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</si>
  <si>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</si>
  <si>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</si>
  <si>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</si>
  <si>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</si>
  <si>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</si>
  <si>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</si>
  <si>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</si>
  <si>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</si>
  <si>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</si>
  <si>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</si>
  <si>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</si>
  <si>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</si>
  <si>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</si>
  <si>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</si>
  <si>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</si>
  <si>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</si>
  <si>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</si>
  <si>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</si>
  <si>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</si>
  <si>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</si>
  <si>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</si>
  <si>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</si>
  <si>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</si>
  <si>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</si>
  <si>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</si>
  <si>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</si>
  <si>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</si>
  <si>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</si>
  <si>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</si>
  <si>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</si>
  <si>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</si>
  <si>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</si>
  <si>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</si>
  <si>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</si>
  <si>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</si>
  <si>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</si>
  <si>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</si>
  <si>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</si>
  <si>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</si>
  <si>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</si>
  <si>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</si>
  <si>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</si>
  <si>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</si>
  <si>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</si>
  <si>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</si>
  <si>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</si>
  <si>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</si>
  <si>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</si>
  <si>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</si>
  <si>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</si>
  <si>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</si>
  <si>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</si>
  <si>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</si>
  <si>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</si>
  <si>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</si>
  <si>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</si>
  <si>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</si>
  <si>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</si>
  <si>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</si>
  <si>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</si>
  <si>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</si>
  <si>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</si>
  <si>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</si>
  <si>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</si>
  <si>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</si>
  <si>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</si>
  <si>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</si>
  <si>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</si>
  <si>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</si>
  <si>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</si>
  <si>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</si>
  <si>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</si>
  <si>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</si>
  <si>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</si>
  <si>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</si>
  <si>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</si>
  <si>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</si>
  <si>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</si>
  <si>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</si>
  <si>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</si>
  <si>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</si>
  <si>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</si>
  <si>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</si>
  <si>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</si>
  <si>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</si>
  <si>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</si>
  <si>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</si>
  <si>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</si>
  <si>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</si>
  <si>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</si>
  <si>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</si>
  <si>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</si>
  <si>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</si>
  <si>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</si>
  <si>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</si>
  <si>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</si>
  <si>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</si>
  <si>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</si>
  <si>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</si>
  <si>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</si>
  <si>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</si>
  <si>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</si>
  <si>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</si>
  <si>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</si>
  <si>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</si>
  <si>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</si>
  <si>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</si>
  <si>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</si>
  <si>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</si>
  <si>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</si>
  <si>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</si>
  <si>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</si>
  <si>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</si>
  <si>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</si>
  <si>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</si>
  <si>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</si>
  <si>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</si>
  <si>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</si>
  <si>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</si>
  <si>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</si>
  <si>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</si>
  <si>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</si>
  <si>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</si>
  <si>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</si>
  <si>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</si>
  <si>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</si>
  <si>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</si>
  <si>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</si>
  <si>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</si>
  <si>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</si>
  <si>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</si>
  <si>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</si>
  <si>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</si>
  <si>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</si>
  <si>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</si>
  <si>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</si>
  <si>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</si>
  <si>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</si>
  <si>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</si>
  <si>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</si>
  <si>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</si>
  <si>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</si>
  <si>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</si>
  <si>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</si>
  <si>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</si>
  <si>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</si>
  <si>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</si>
  <si>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</si>
  <si>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</si>
  <si>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</si>
  <si>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</si>
  <si>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</si>
  <si>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</si>
  <si>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</si>
  <si>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</si>
  <si>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</si>
  <si>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</si>
  <si>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</si>
  <si>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</si>
  <si>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</si>
  <si>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</si>
  <si>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</si>
  <si>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</si>
  <si>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</si>
  <si>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</si>
  <si>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</si>
  <si>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</si>
  <si>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</si>
  <si>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</si>
  <si>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</si>
  <si>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</si>
  <si>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</si>
  <si>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</si>
  <si>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</si>
  <si>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</si>
  <si>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</si>
  <si>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</si>
  <si>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</si>
  <si>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</si>
  <si>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</si>
  <si>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</si>
  <si>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</si>
  <si>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</si>
  <si>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</si>
  <si>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</si>
  <si>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</si>
  <si>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</si>
  <si>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</si>
  <si>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</si>
  <si>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</si>
  <si>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</si>
  <si>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</si>
  <si>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</si>
  <si>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</si>
  <si>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</si>
  <si>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</si>
  <si>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</si>
  <si>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</si>
  <si>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</si>
  <si>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</si>
  <si>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</si>
  <si>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</si>
  <si>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</si>
  <si>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</si>
  <si>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</si>
  <si>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</si>
  <si>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</si>
  <si>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</si>
  <si>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</si>
  <si>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</si>
  <si>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</si>
  <si>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</si>
  <si>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</si>
  <si>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</si>
  <si>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</si>
  <si>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</si>
  <si>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</si>
  <si>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</si>
  <si>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</si>
  <si>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</si>
  <si>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</si>
  <si>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</si>
  <si>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</si>
  <si>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</si>
  <si>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</si>
  <si>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</si>
  <si>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</si>
  <si>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</si>
  <si>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</si>
  <si>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</si>
  <si>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</si>
  <si>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</si>
  <si>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</si>
  <si>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</si>
  <si>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</si>
  <si>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</si>
  <si>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</si>
  <si>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</si>
  <si>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</si>
  <si>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</si>
  <si>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</si>
  <si>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</si>
  <si>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</si>
  <si>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</si>
  <si>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</si>
  <si>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</si>
  <si>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</si>
  <si>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</si>
  <si>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</si>
  <si>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</si>
  <si>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</si>
  <si>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</si>
  <si>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</si>
  <si>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</si>
  <si>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</si>
  <si>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</si>
  <si>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</si>
  <si>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</si>
  <si>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</si>
  <si>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</si>
  <si>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</si>
  <si>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</si>
  <si>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</si>
  <si>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</si>
  <si>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</si>
  <si>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</si>
  <si>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</si>
  <si>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</si>
  <si>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</si>
  <si>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</si>
  <si>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</si>
  <si>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</si>
  <si>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</si>
  <si>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</si>
  <si>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</si>
  <si>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</si>
  <si>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</si>
  <si>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</si>
  <si>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</si>
  <si>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</si>
  <si>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</si>
  <si>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</si>
  <si>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</si>
  <si>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</si>
  <si>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</si>
  <si>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</si>
  <si>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</si>
  <si>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</si>
  <si>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</si>
  <si>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</si>
  <si>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</si>
  <si>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</si>
  <si>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</si>
  <si>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</si>
  <si>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</si>
  <si>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</si>
  <si>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</si>
  <si>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</si>
  <si>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</si>
  <si>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</si>
  <si>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</si>
  <si>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</si>
  <si>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</si>
  <si>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</si>
  <si>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</si>
  <si>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</si>
  <si>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</si>
  <si>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</si>
  <si>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</si>
  <si>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</si>
  <si>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</si>
  <si>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</si>
  <si>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</si>
  <si>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</si>
  <si>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</si>
  <si>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</si>
  <si>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</si>
  <si>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</si>
  <si>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</si>
  <si>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</si>
  <si>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</si>
  <si>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</si>
  <si>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</si>
  <si>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</si>
  <si>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</si>
  <si>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</si>
  <si>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</si>
  <si>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</si>
  <si>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</si>
  <si>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</si>
  <si>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</si>
  <si>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</si>
  <si>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</si>
  <si>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</si>
  <si>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</si>
  <si>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</si>
  <si>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</si>
  <si>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</si>
  <si>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</si>
  <si>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</si>
  <si>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</si>
  <si>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</si>
  <si>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</si>
  <si>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</si>
  <si>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</si>
  <si>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</si>
  <si>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</si>
  <si>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</si>
  <si>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</si>
  <si>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</si>
  <si>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</si>
  <si>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</si>
  <si>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</si>
  <si>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</si>
  <si>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</si>
  <si>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</si>
  <si>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</si>
  <si>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</si>
  <si>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</si>
  <si>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</si>
  <si>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</si>
  <si>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</si>
  <si>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</si>
  <si>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</si>
  <si>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</si>
  <si>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</si>
  <si>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</si>
  <si>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</si>
  <si>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</si>
  <si>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</si>
  <si>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</si>
  <si>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</si>
  <si>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</si>
  <si>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</si>
  <si>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</si>
  <si>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</si>
  <si>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</si>
  <si>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</si>
  <si>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</si>
  <si>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</si>
  <si>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</si>
  <si>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</si>
  <si>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</si>
  <si>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</si>
  <si>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</si>
  <si>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</si>
  <si>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</si>
  <si>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</si>
  <si>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</si>
  <si>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</si>
  <si>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</si>
  <si>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</si>
  <si>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</si>
  <si>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</si>
  <si>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</si>
  <si>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</si>
  <si>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</si>
  <si>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</si>
  <si>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</si>
  <si>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</si>
  <si>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</si>
  <si>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</si>
  <si>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</si>
  <si>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</si>
  <si>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</si>
  <si>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</si>
  <si>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</si>
  <si>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</si>
  <si>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</si>
  <si>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</si>
  <si>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</si>
  <si>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</si>
  <si>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</si>
  <si>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</si>
  <si>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</si>
  <si>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</si>
  <si>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</si>
  <si>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</si>
  <si>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</si>
  <si>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</si>
  <si>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</si>
  <si>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</si>
  <si>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</si>
  <si>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</si>
  <si>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</si>
  <si>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</si>
  <si>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</si>
  <si>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</si>
  <si>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</si>
  <si>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</si>
  <si>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</si>
  <si>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</si>
  <si>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</si>
  <si>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</si>
  <si>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</si>
  <si>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</si>
  <si>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</si>
  <si>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</si>
  <si>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</si>
  <si>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</si>
  <si>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</si>
  <si>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</si>
  <si>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</si>
  <si>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</si>
  <si>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</si>
  <si>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</si>
  <si>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</si>
  <si>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</si>
  <si>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</si>
  <si>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</si>
  <si>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</si>
  <si>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</si>
  <si>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</si>
  <si>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</si>
  <si>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</si>
  <si>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</si>
  <si>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</si>
  <si>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</si>
  <si>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</si>
  <si>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</si>
  <si>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</si>
  <si>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</si>
  <si>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</si>
  <si>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</si>
  <si>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</si>
  <si>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</si>
  <si>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</si>
  <si>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</si>
  <si>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</si>
  <si>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</si>
  <si>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</si>
  <si>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</si>
  <si>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</si>
  <si>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</si>
  <si>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</si>
  <si>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</si>
  <si>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</si>
  <si>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</si>
  <si>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</si>
  <si>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</si>
  <si>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</si>
  <si>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</si>
  <si>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</si>
  <si>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</si>
  <si>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</si>
  <si>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</si>
  <si>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</si>
  <si>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</si>
  <si>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</si>
  <si>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</si>
  <si>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</si>
  <si>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</si>
  <si>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</si>
  <si>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</si>
  <si>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</si>
  <si>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</si>
  <si>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</si>
  <si>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</si>
  <si>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</si>
  <si>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</si>
  <si>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</si>
  <si>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</si>
  <si>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</si>
  <si>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</si>
  <si>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</si>
  <si>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</si>
  <si>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</si>
  <si>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</si>
  <si>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</si>
  <si>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</si>
  <si>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</si>
  <si>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</si>
  <si>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</si>
  <si>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</si>
  <si>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</si>
  <si>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</si>
  <si>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</si>
  <si>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</si>
  <si>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</si>
  <si>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</si>
  <si>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</si>
  <si>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</si>
  <si>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</si>
  <si>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</si>
  <si>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</si>
  <si>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</si>
  <si>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</si>
  <si>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</si>
  <si>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</si>
  <si>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</si>
  <si>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</si>
  <si>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</si>
  <si>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</si>
  <si>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</si>
  <si>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</si>
  <si>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</si>
  <si>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</si>
  <si>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</si>
  <si>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</si>
  <si>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</si>
  <si>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</si>
  <si>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</si>
  <si>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</si>
  <si>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</si>
  <si>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</si>
  <si>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</si>
  <si>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</si>
  <si>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</si>
  <si>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</si>
  <si>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</si>
  <si>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</si>
  <si>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</si>
  <si>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</si>
  <si>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</si>
  <si>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</si>
  <si>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</si>
  <si>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</si>
  <si>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</si>
  <si>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</si>
  <si>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</si>
  <si>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</si>
  <si>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</si>
  <si>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</si>
  <si>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</si>
  <si>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</si>
  <si>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</si>
  <si>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</si>
  <si>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</si>
  <si>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</si>
  <si>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</si>
  <si>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</si>
  <si>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</si>
  <si>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</si>
  <si>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</si>
  <si>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</si>
  <si>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</si>
  <si>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</si>
  <si>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</si>
  <si>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</si>
  <si>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</si>
  <si>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</si>
  <si>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</si>
  <si>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</si>
  <si>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</si>
  <si>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</si>
  <si>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</si>
  <si>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</si>
  <si>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</si>
  <si>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</si>
  <si>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</si>
  <si>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</si>
  <si>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</si>
  <si>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</si>
  <si>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</si>
  <si>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</si>
  <si>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</si>
  <si>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</si>
  <si>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</si>
  <si>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</si>
  <si>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</si>
  <si>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</si>
  <si>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</si>
  <si>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</si>
  <si>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</si>
  <si>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</si>
  <si>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</si>
  <si>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</si>
  <si>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</si>
  <si>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</si>
  <si>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</si>
  <si>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</si>
  <si>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</si>
  <si>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</si>
  <si>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</si>
  <si>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</si>
  <si>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</si>
  <si>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</si>
  <si>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</si>
  <si>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</si>
  <si>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</si>
  <si>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</si>
  <si>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</si>
  <si>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</si>
  <si>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</si>
  <si>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</si>
  <si>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</si>
  <si>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</si>
  <si>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</si>
  <si>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</si>
  <si>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</si>
  <si>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</si>
  <si>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</si>
  <si>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</si>
  <si>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</si>
  <si>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</si>
  <si>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</si>
  <si>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</si>
  <si>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</si>
  <si>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</si>
  <si>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</si>
  <si>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</si>
  <si>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</si>
  <si>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</si>
  <si>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</si>
  <si>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</si>
  <si>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</si>
  <si>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</si>
  <si>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</si>
  <si>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</si>
  <si>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</si>
  <si>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</si>
  <si>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</si>
  <si>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</si>
  <si>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</si>
  <si>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</si>
  <si>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</si>
  <si>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</si>
  <si>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</si>
  <si>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</si>
  <si>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</si>
  <si>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</si>
  <si>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</si>
  <si>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</si>
  <si>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</si>
  <si>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</si>
  <si>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</si>
  <si>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</si>
  <si>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</si>
  <si>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</si>
  <si>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</si>
  <si>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</si>
  <si>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</si>
  <si>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</si>
  <si>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</si>
  <si>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</si>
  <si>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</si>
  <si>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</si>
  <si>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</si>
  <si>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</si>
  <si>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</si>
  <si>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</si>
  <si>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</si>
  <si>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</si>
  <si>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</si>
  <si>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</si>
  <si>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</si>
  <si>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</si>
  <si>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</si>
  <si>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</si>
  <si>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</si>
  <si>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</si>
  <si>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</si>
  <si>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</si>
  <si>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</si>
  <si>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</si>
  <si>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</si>
  <si>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</si>
  <si>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</si>
  <si>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</si>
  <si>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</si>
  <si>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</si>
  <si>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</si>
  <si>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</si>
  <si>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</si>
  <si>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</si>
  <si>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</si>
  <si>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</si>
  <si>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</si>
  <si>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</si>
  <si>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</si>
  <si>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</si>
  <si>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</si>
  <si>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</si>
  <si>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</si>
  <si>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</si>
  <si>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</si>
  <si>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</si>
  <si>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</si>
  <si>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</si>
  <si>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</si>
  <si>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</si>
  <si>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</si>
  <si>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</si>
  <si>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</si>
  <si>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</si>
  <si>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</si>
  <si>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</si>
  <si>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</si>
  <si>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</si>
  <si>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</si>
  <si>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</si>
  <si>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</si>
  <si>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</si>
  <si>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</si>
  <si>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</si>
  <si>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</si>
  <si>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</si>
  <si>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</si>
  <si>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</si>
  <si>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</si>
  <si>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</si>
  <si>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</si>
  <si>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</si>
  <si>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</si>
  <si>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</si>
  <si>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</si>
  <si>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</si>
  <si>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</si>
  <si>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</si>
  <si>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</si>
  <si>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</si>
  <si>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</si>
  <si>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</si>
  <si>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</si>
  <si>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</si>
  <si>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</si>
  <si>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</si>
  <si>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</si>
  <si>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</si>
  <si>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</si>
  <si>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</si>
  <si>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</si>
  <si>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</si>
  <si>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</si>
  <si>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</si>
  <si>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</si>
  <si>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</si>
  <si>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</si>
  <si>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</si>
  <si>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</si>
  <si>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</si>
  <si>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</si>
  <si>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</si>
  <si>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</si>
  <si>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</si>
  <si>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</si>
  <si>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</si>
  <si>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</si>
  <si>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</si>
  <si>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</si>
  <si>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</si>
  <si>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</si>
  <si>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</si>
  <si>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</si>
  <si>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</si>
  <si>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</si>
  <si>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</si>
  <si>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</si>
  <si>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</si>
  <si>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</si>
  <si>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</si>
  <si>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</si>
  <si>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</si>
  <si>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</si>
  <si>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</si>
  <si>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</si>
  <si>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</si>
  <si>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</si>
  <si>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</si>
  <si>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</si>
  <si>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</si>
  <si>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</si>
  <si>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</si>
  <si>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</si>
  <si>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</si>
  <si>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</si>
  <si>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</si>
  <si>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</si>
  <si>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</si>
  <si>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</si>
  <si>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</si>
  <si>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</si>
  <si>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</si>
  <si>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</si>
  <si>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</si>
  <si>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</si>
  <si>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</si>
  <si>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</si>
  <si>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</si>
  <si>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</si>
  <si>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</si>
  <si>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</si>
  <si>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</si>
  <si>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</si>
  <si>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</si>
  <si>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</si>
  <si>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</si>
  <si>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</si>
  <si>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</si>
  <si>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</si>
  <si>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</si>
  <si>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</si>
  <si>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</si>
  <si>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</si>
  <si>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</si>
  <si>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</si>
  <si>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</si>
  <si>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</si>
  <si>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</si>
  <si>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</si>
  <si>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</si>
  <si>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</si>
  <si>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</si>
  <si>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</si>
  <si>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</si>
  <si>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</si>
  <si>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</si>
  <si>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</si>
  <si>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</si>
  <si>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</si>
  <si>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</si>
  <si>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</si>
  <si>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</si>
  <si>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</si>
  <si>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</si>
  <si>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</si>
  <si>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</si>
  <si>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</si>
  <si>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</si>
  <si>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</si>
  <si>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</si>
  <si>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</si>
  <si>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</si>
  <si>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</si>
  <si>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</si>
  <si>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</si>
  <si>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</si>
  <si>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</si>
  <si>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</si>
  <si>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</si>
  <si>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</si>
  <si>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</si>
  <si>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</si>
  <si>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</si>
  <si>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</si>
  <si>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</si>
  <si>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</si>
  <si>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</si>
  <si>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</si>
  <si>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</si>
  <si>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</si>
  <si>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</si>
  <si>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</si>
  <si>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</si>
  <si>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</si>
  <si>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</si>
  <si>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</si>
  <si>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</si>
  <si>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</si>
  <si>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</si>
  <si>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</si>
  <si>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</si>
  <si>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</si>
  <si>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</si>
  <si>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</si>
  <si>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</si>
  <si>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</si>
  <si>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</si>
  <si>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</si>
  <si>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</si>
  <si>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</si>
  <si>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</si>
  <si>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</si>
  <si>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</si>
  <si>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</si>
  <si>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</si>
  <si>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</si>
  <si>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</si>
  <si>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</si>
  <si>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</si>
  <si>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</si>
  <si>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</si>
  <si>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</si>
  <si>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</si>
  <si>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</si>
  <si>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</si>
  <si>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</si>
  <si>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</si>
  <si>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</si>
  <si>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</si>
  <si>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</si>
  <si>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</si>
  <si>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</si>
  <si>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</si>
  <si>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</si>
  <si>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</si>
  <si>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</si>
  <si>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</si>
  <si>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</si>
  <si>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</si>
  <si>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</si>
  <si>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</si>
  <si>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</si>
  <si>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</si>
  <si>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</si>
  <si>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</si>
  <si>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</si>
  <si>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</si>
  <si>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</si>
  <si>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</si>
  <si>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</si>
  <si>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</si>
  <si>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</si>
  <si>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</si>
  <si>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</si>
  <si>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</si>
  <si>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</si>
  <si>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</si>
  <si>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</si>
  <si>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</si>
  <si>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</si>
  <si>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</si>
  <si>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</si>
  <si>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</si>
  <si>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</si>
  <si>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</si>
  <si>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</si>
  <si>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</si>
  <si>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</si>
  <si>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</si>
  <si>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</si>
  <si>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</si>
  <si>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</si>
  <si>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</si>
  <si>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</si>
  <si>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</si>
  <si>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</si>
  <si>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</si>
  <si>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</si>
  <si>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</si>
  <si>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</si>
  <si>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</si>
  <si>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</si>
  <si>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</si>
  <si>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</si>
  <si>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</si>
  <si>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</si>
  <si>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</si>
  <si>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</si>
  <si>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</si>
  <si>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</si>
  <si>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</si>
  <si>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</si>
  <si>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</si>
  <si>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</si>
  <si>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</si>
  <si>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</si>
  <si>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</si>
  <si>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</si>
  <si>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</si>
  <si>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</si>
  <si>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</si>
  <si>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</si>
  <si>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</si>
  <si>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</si>
  <si>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</si>
  <si>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</si>
  <si>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</si>
  <si>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</si>
  <si>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</si>
  <si>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</si>
  <si>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</si>
  <si>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</si>
  <si>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</si>
  <si>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</si>
  <si>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</si>
  <si>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</si>
  <si>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</si>
  <si>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</si>
  <si>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</si>
  <si>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</si>
  <si>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</si>
  <si>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</si>
  <si>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</si>
  <si>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</si>
  <si>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</si>
  <si>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</si>
  <si>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</si>
  <si>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</si>
  <si>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</si>
  <si>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</si>
  <si>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</si>
  <si>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</si>
  <si>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</si>
  <si>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</si>
  <si>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</si>
  <si>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</si>
  <si>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</si>
  <si>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</si>
  <si>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</si>
  <si>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</si>
  <si>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</si>
  <si>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</si>
  <si>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</si>
  <si>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</si>
  <si>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</si>
  <si>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</si>
  <si>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</si>
  <si>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</si>
  <si>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</si>
  <si>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</si>
  <si>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</si>
  <si>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</si>
  <si>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</si>
  <si>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</si>
  <si>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</si>
  <si>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</si>
  <si>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</si>
  <si>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</si>
  <si>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</si>
  <si>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</si>
  <si>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</si>
  <si>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</si>
  <si>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</si>
  <si>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</si>
  <si>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</si>
  <si>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</si>
  <si>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</si>
  <si>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</si>
  <si>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</si>
  <si>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</si>
  <si>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</si>
  <si>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</si>
  <si>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</si>
  <si>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</si>
  <si>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</si>
  <si>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</si>
  <si>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</si>
  <si>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</si>
  <si>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</si>
  <si>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</si>
  <si>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</si>
  <si>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</si>
  <si>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</si>
  <si>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</si>
  <si>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</si>
  <si>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</si>
  <si>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</si>
  <si>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</si>
  <si>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</si>
  <si>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</si>
  <si>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</si>
  <si>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</si>
  <si>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</si>
  <si>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</si>
  <si>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</si>
  <si>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</si>
  <si>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</si>
  <si>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</si>
  <si>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</si>
  <si>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</si>
  <si>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</si>
  <si>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</si>
  <si>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</si>
  <si>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</si>
  <si>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</si>
  <si>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</si>
  <si>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</si>
  <si>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</si>
  <si>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</si>
  <si>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</si>
  <si>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</si>
  <si>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</si>
  <si>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</si>
  <si>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</si>
  <si>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</si>
  <si>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</si>
  <si>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</si>
  <si>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</si>
  <si>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</si>
  <si>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</si>
  <si>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</si>
  <si>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</si>
  <si>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</si>
  <si>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</si>
  <si>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</si>
  <si>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</si>
  <si>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</si>
  <si>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</si>
  <si>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</si>
  <si>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</si>
  <si>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</si>
  <si>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</si>
  <si>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</si>
  <si>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</si>
  <si>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</si>
  <si>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</si>
  <si>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</si>
  <si>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</si>
  <si>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</si>
  <si>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</si>
  <si>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</si>
  <si>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</si>
  <si>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</si>
  <si>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</si>
  <si>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</si>
  <si>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</si>
  <si>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</si>
  <si>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</si>
  <si>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</si>
  <si>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</si>
  <si>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</si>
  <si>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</si>
  <si>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</si>
  <si>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</si>
  <si>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</si>
  <si>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</si>
  <si>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</si>
  <si>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</si>
  <si>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</si>
  <si>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</si>
  <si>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</si>
  <si>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</si>
  <si>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</si>
  <si>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</si>
  <si>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</si>
  <si>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</si>
  <si>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</si>
  <si>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</si>
  <si>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</si>
  <si>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</si>
  <si>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</si>
  <si>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</si>
  <si>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</si>
  <si>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</si>
  <si>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</si>
  <si>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</si>
  <si>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</si>
  <si>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</si>
  <si>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</si>
  <si>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</si>
  <si>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</si>
  <si>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</si>
  <si>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</si>
  <si>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</si>
  <si>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</si>
  <si>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</si>
  <si>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</si>
  <si>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</si>
  <si>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</si>
  <si>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</si>
  <si>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</si>
  <si>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</si>
  <si>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</si>
  <si>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</si>
  <si>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</si>
  <si>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</si>
  <si>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</si>
  <si>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</si>
  <si>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</si>
  <si>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</si>
  <si>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</si>
  <si>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</si>
  <si>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</si>
  <si>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</si>
  <si>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</si>
  <si>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</si>
  <si>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</si>
  <si>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</si>
  <si>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</si>
  <si>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</si>
  <si>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</si>
  <si>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</si>
  <si>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</si>
  <si>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</si>
  <si>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</si>
  <si>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</si>
  <si>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</si>
  <si>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</si>
  <si>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</si>
  <si>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</si>
  <si>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</si>
  <si>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</si>
  <si>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</si>
  <si>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</si>
  <si>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</si>
  <si>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</si>
  <si>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</si>
  <si>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</si>
  <si>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</si>
  <si>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</si>
  <si>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</si>
  <si>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</si>
  <si>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</si>
  <si>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</si>
  <si>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</si>
  <si>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</si>
  <si>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</si>
  <si>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</si>
  <si>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</si>
  <si>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</si>
  <si>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</si>
  <si>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</si>
  <si>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</si>
  <si>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</si>
  <si>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</si>
  <si>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</si>
  <si>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</si>
  <si>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</si>
  <si>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</si>
  <si>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</si>
  <si>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</si>
  <si>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</si>
  <si>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</si>
  <si>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</si>
  <si>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</si>
  <si>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</si>
  <si>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</si>
  <si>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</si>
  <si>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</si>
  <si>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</si>
  <si>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</si>
  <si>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</si>
  <si>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</si>
  <si>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</si>
  <si>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</si>
  <si>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</si>
  <si>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</si>
  <si>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</si>
  <si>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</si>
  <si>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</si>
  <si>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</si>
  <si>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</si>
  <si>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</si>
  <si>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</si>
  <si>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</si>
  <si>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</si>
  <si>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</si>
  <si>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</si>
  <si>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</si>
  <si>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</si>
  <si>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</si>
  <si>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</si>
  <si>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</si>
  <si>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</si>
  <si>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</si>
  <si>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</si>
  <si>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</si>
  <si>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</si>
  <si>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</si>
  <si>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</si>
  <si>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</si>
  <si>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</si>
  <si>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</si>
  <si>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</si>
  <si>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</si>
  <si>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</si>
  <si>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</si>
  <si>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</si>
  <si>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</si>
  <si>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</si>
  <si>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</si>
  <si>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</si>
  <si>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</si>
  <si>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</si>
  <si>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</si>
  <si>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</si>
  <si>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</si>
  <si>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</si>
  <si>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</si>
  <si>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</si>
  <si>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</si>
  <si>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</si>
  <si>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</si>
  <si>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</si>
  <si>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</si>
  <si>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</si>
  <si>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</si>
  <si>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</si>
  <si>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</si>
  <si>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</si>
  <si>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</si>
  <si>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</si>
  <si>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</si>
  <si>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</si>
  <si>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</si>
  <si>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</si>
  <si>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</si>
  <si>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</si>
  <si>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</si>
  <si>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</si>
  <si>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</si>
  <si>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</si>
  <si>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</si>
  <si>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</si>
  <si>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</si>
  <si>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</si>
  <si>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</si>
  <si>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</si>
  <si>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</si>
  <si>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</si>
  <si>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</si>
  <si>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</si>
  <si>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</si>
  <si>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</si>
  <si>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</si>
  <si>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</si>
  <si>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</si>
  <si>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</si>
  <si>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</si>
  <si>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</si>
  <si>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</si>
  <si>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</si>
  <si>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</si>
  <si>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</si>
  <si>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</si>
  <si>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</si>
  <si>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</si>
  <si>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</si>
  <si>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</si>
  <si>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</si>
  <si>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</si>
  <si>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</si>
  <si>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</si>
  <si>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</si>
  <si>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</si>
  <si>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</si>
  <si>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</si>
  <si>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</si>
  <si>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</si>
  <si>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</si>
  <si>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</si>
  <si>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</si>
  <si>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</si>
  <si>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</si>
  <si>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</si>
  <si>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</si>
  <si>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</si>
  <si>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</si>
  <si>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</si>
  <si>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</si>
  <si>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</si>
  <si>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</si>
  <si>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</si>
  <si>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</si>
  <si>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</si>
  <si>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</si>
  <si>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</si>
  <si>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</si>
  <si>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</si>
  <si>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</si>
  <si>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</si>
  <si>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</si>
  <si>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</si>
  <si>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</si>
  <si>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</si>
  <si>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</si>
  <si>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</si>
  <si>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</si>
  <si>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</si>
  <si>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</si>
  <si>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</si>
  <si>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</si>
  <si>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</si>
  <si>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</si>
  <si>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</si>
  <si>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</si>
  <si>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</si>
  <si>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</si>
  <si>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</si>
  <si>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</si>
  <si>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</si>
  <si>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</si>
  <si>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</si>
  <si>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</si>
  <si>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</si>
  <si>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</si>
  <si>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</si>
  <si>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</si>
  <si>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</si>
  <si>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</si>
  <si>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</si>
  <si>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</si>
  <si>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</si>
  <si>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</si>
  <si>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</si>
  <si>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</si>
  <si>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</si>
  <si>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</si>
  <si>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</si>
  <si>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</si>
  <si>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</si>
  <si>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</si>
  <si>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</si>
  <si>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</si>
  <si>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</si>
  <si>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</si>
  <si>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</si>
  <si>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</si>
  <si>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</si>
  <si>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</si>
  <si>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</si>
  <si>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</si>
  <si>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</si>
  <si>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</si>
  <si>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</si>
  <si>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</si>
  <si>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</si>
  <si>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</si>
  <si>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</si>
  <si>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</si>
  <si>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</si>
  <si>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</si>
  <si>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</si>
  <si>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</si>
  <si>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</si>
  <si>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</si>
  <si>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</si>
  <si>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</si>
  <si>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</si>
  <si>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</si>
  <si>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</si>
  <si>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</si>
  <si>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</si>
  <si>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</si>
  <si>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</si>
  <si>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</si>
  <si>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</si>
  <si>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</si>
  <si>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</si>
  <si>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</si>
  <si>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</si>
  <si>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</si>
  <si>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</si>
  <si>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</si>
  <si>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</si>
  <si>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</si>
  <si>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</si>
  <si>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</si>
  <si>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</si>
  <si>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</si>
  <si>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</si>
  <si>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</si>
  <si>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</si>
  <si>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</si>
  <si>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</si>
  <si>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</si>
  <si>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</si>
  <si>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</si>
  <si>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</si>
  <si>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</si>
  <si>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</si>
  <si>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</si>
  <si>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</si>
  <si>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</si>
  <si>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</si>
  <si>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</si>
  <si>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</si>
  <si>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</si>
  <si>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</si>
  <si>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</si>
  <si>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</si>
  <si>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</si>
  <si>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</si>
  <si>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</si>
  <si>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</si>
  <si>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</si>
  <si>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</si>
  <si>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</si>
  <si>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</si>
  <si>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</si>
  <si>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</si>
  <si>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</si>
  <si>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</si>
  <si>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</si>
  <si>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</si>
  <si>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</si>
  <si>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</si>
  <si>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</si>
  <si>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</si>
  <si>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</si>
  <si>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</si>
  <si>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</si>
  <si>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</si>
  <si>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</si>
  <si>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</si>
  <si>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</si>
  <si>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</si>
  <si>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</si>
  <si>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</si>
  <si>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</si>
  <si>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</si>
  <si>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</si>
  <si>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</si>
  <si>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</si>
  <si>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</si>
  <si>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</si>
  <si>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</si>
  <si>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</si>
  <si>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</si>
  <si>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</si>
  <si>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</si>
  <si>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</si>
  <si>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</si>
  <si>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</si>
  <si>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</si>
  <si>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</si>
  <si>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</si>
  <si>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</si>
  <si>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</si>
  <si>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</si>
  <si>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</si>
  <si>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</si>
  <si>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</si>
  <si>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</si>
  <si>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</si>
  <si>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</si>
  <si>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</si>
  <si>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</si>
  <si>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</si>
  <si>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</si>
  <si>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</si>
  <si>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</si>
  <si>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</si>
  <si>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</si>
  <si>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</si>
  <si>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</si>
  <si>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</si>
  <si>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</si>
  <si>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</si>
  <si>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</si>
  <si>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</si>
  <si>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</si>
  <si>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</si>
  <si>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</si>
  <si>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</si>
  <si>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</si>
  <si>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</si>
  <si>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</si>
  <si>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</si>
  <si>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</si>
  <si>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</si>
  <si>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</si>
  <si>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</si>
  <si>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</si>
  <si>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</si>
  <si>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</si>
  <si>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</si>
  <si>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</si>
  <si>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</si>
  <si>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</si>
  <si>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</si>
  <si>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</si>
  <si>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</si>
  <si>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</si>
  <si>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</si>
  <si>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</si>
  <si>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</si>
  <si>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</si>
  <si>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</si>
  <si>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</si>
  <si>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</si>
  <si>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</si>
  <si>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</si>
  <si>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</si>
  <si>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</si>
  <si>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</si>
  <si>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</si>
  <si>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</si>
  <si>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</si>
  <si>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</si>
  <si>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</si>
  <si>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</si>
  <si>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</si>
  <si>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</si>
  <si>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</si>
  <si>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</si>
  <si>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</si>
  <si>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</si>
  <si>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</si>
  <si>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</si>
  <si>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</si>
  <si>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</si>
  <si>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</si>
  <si>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</si>
  <si>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</si>
  <si>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</si>
  <si>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</si>
  <si>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</si>
  <si>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</si>
  <si>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</si>
  <si>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</si>
  <si>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</si>
  <si>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</si>
  <si>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</si>
  <si>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</si>
  <si>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</si>
  <si>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</si>
  <si>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</si>
  <si>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</si>
  <si>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</si>
  <si>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</si>
  <si>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</si>
  <si>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</si>
  <si>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</si>
  <si>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</si>
  <si>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</si>
  <si>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</si>
  <si>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</si>
  <si>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</si>
  <si>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</si>
  <si>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</si>
  <si>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</si>
  <si>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</si>
  <si>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</si>
  <si>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</si>
  <si>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</si>
  <si>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</si>
  <si>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</si>
  <si>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</si>
  <si>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</si>
  <si>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</si>
  <si>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</si>
  <si>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</si>
  <si>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</si>
  <si>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</si>
  <si>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</si>
  <si>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</si>
  <si>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</si>
  <si>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</si>
  <si>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</si>
  <si>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</si>
  <si>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</si>
  <si>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</si>
  <si>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</si>
  <si>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</si>
  <si>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</si>
  <si>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</si>
  <si>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</si>
  <si>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</si>
  <si>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</si>
  <si>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</si>
  <si>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</si>
  <si>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</si>
  <si>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</si>
  <si>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</si>
  <si>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</si>
  <si>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</si>
  <si>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</si>
  <si>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</si>
  <si>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</si>
  <si>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</si>
  <si>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</si>
  <si>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</si>
  <si>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</si>
  <si>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</si>
  <si>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</si>
  <si>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</si>
  <si>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</si>
  <si>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</si>
  <si>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</si>
  <si>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</si>
  <si>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</si>
  <si>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</si>
  <si>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</si>
  <si>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</si>
  <si>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</si>
  <si>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</si>
  <si>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</si>
  <si>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</si>
  <si>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</si>
  <si>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</si>
  <si>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</si>
  <si>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</si>
  <si>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</si>
  <si>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</si>
  <si>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</si>
  <si>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</si>
  <si>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</si>
  <si>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</si>
  <si>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</si>
  <si>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</si>
  <si>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</si>
  <si>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</si>
  <si>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</si>
  <si>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</si>
  <si>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</si>
  <si>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</si>
  <si>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</si>
  <si>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</si>
  <si>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</si>
  <si>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</si>
  <si>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</si>
  <si>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</si>
  <si>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</si>
  <si>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</si>
  <si>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</si>
  <si>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</si>
  <si>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</si>
  <si>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</si>
  <si>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</si>
  <si>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</si>
  <si>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</si>
  <si>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</si>
  <si>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</si>
  <si>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</si>
  <si>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</si>
  <si>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</si>
  <si>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</si>
  <si>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</si>
  <si>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</si>
  <si>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</si>
  <si>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</si>
  <si>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</si>
  <si>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</si>
  <si>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</si>
  <si>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</si>
  <si>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</si>
  <si>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</si>
  <si>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</si>
  <si>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</si>
  <si>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</si>
  <si>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</si>
  <si>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</si>
  <si>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</si>
  <si>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</si>
  <si>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</si>
  <si>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</si>
  <si>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</si>
  <si>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</si>
  <si>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</si>
  <si>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</si>
  <si>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</si>
  <si>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</si>
  <si>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</si>
  <si>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</si>
  <si>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</si>
  <si>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</si>
  <si>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</si>
  <si>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</si>
  <si>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</si>
  <si>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</si>
  <si>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</si>
  <si>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</si>
  <si>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</si>
  <si>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</si>
  <si>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</si>
  <si>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</si>
  <si>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</si>
  <si>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</si>
  <si>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</si>
  <si>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</si>
  <si>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</si>
  <si>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</si>
  <si>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</si>
  <si>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</si>
  <si>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</si>
  <si>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</si>
  <si>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</si>
  <si>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</si>
  <si>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</si>
  <si>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</si>
  <si>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</si>
  <si>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</si>
  <si>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</si>
  <si>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</si>
  <si>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</si>
  <si>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</si>
  <si>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</si>
  <si>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</si>
  <si>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</si>
  <si>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</si>
  <si>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</si>
  <si>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</si>
  <si>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</si>
  <si>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</si>
  <si>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</si>
  <si>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</si>
  <si>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</si>
  <si>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</si>
  <si>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</si>
  <si>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</si>
  <si>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</si>
  <si>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</si>
  <si>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</si>
  <si>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</si>
  <si>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</si>
  <si>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</si>
  <si>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</si>
  <si>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</si>
  <si>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</si>
  <si>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</si>
  <si>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</si>
  <si>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</si>
  <si>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</si>
  <si>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</si>
  <si>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</si>
  <si>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</si>
  <si>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</si>
  <si>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</si>
  <si>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</si>
  <si>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</si>
  <si>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</si>
  <si>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</si>
  <si>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</si>
  <si>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</si>
  <si>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</si>
  <si>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</si>
  <si>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</si>
  <si>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</si>
  <si>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</si>
  <si>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</si>
  <si>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</si>
  <si>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</si>
  <si>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</si>
  <si>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</si>
  <si>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</si>
  <si>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</si>
  <si>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</si>
  <si>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</si>
  <si>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</si>
  <si>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</si>
  <si>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</si>
  <si>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</si>
  <si>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</si>
  <si>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</si>
  <si>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</si>
  <si>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</si>
  <si>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</si>
  <si>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</si>
  <si>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</si>
  <si>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</si>
  <si>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</si>
  <si>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</si>
  <si>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</si>
  <si>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</si>
  <si>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</si>
  <si>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</si>
  <si>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</si>
  <si>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</si>
  <si>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</si>
  <si>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</si>
  <si>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</si>
  <si>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</si>
  <si>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</si>
  <si>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</si>
  <si>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</si>
  <si>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</si>
  <si>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</si>
  <si>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</si>
  <si>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</si>
  <si>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</si>
  <si>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</si>
  <si>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</si>
  <si>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</si>
  <si>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</si>
  <si>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</si>
  <si>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</si>
  <si>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</si>
  <si>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</si>
  <si>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</si>
  <si>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</si>
  <si>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</si>
  <si>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</si>
  <si>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</si>
  <si>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</si>
  <si>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</si>
  <si>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</si>
  <si>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</si>
  <si>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</si>
  <si>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</si>
  <si>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</si>
  <si>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</si>
  <si>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</si>
  <si>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</si>
  <si>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</si>
  <si>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</si>
  <si>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</si>
  <si>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</si>
  <si>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</si>
  <si>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</si>
  <si>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</si>
  <si>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</si>
  <si>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</si>
  <si>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</si>
  <si>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</si>
  <si>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</si>
  <si>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</si>
  <si>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</si>
  <si>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</si>
  <si>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</si>
  <si>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</si>
  <si>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</si>
  <si>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</si>
  <si>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</si>
  <si>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</si>
  <si>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</si>
  <si>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</si>
  <si>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</si>
  <si>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</si>
  <si>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</si>
  <si>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</si>
  <si>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</si>
  <si>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</si>
  <si>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</si>
  <si>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</si>
  <si>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</si>
  <si>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</si>
  <si>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</si>
  <si>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</si>
  <si>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</si>
  <si>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</si>
  <si>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</si>
  <si>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</si>
  <si>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</si>
  <si>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</si>
  <si>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</si>
  <si>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</si>
  <si>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</si>
  <si>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</si>
  <si>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</si>
  <si>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</si>
  <si>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</si>
  <si>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</si>
  <si>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</si>
  <si>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</si>
  <si>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</si>
  <si>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</si>
  <si>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</si>
  <si>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</si>
  <si>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</si>
  <si>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</si>
  <si>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</si>
  <si>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</si>
  <si>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</si>
  <si>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</si>
  <si>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</si>
  <si>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</si>
  <si>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</si>
  <si>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</si>
  <si>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</si>
  <si>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</si>
  <si>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</si>
  <si>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</si>
  <si>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</si>
  <si>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</si>
  <si>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</si>
  <si>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</si>
  <si>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</si>
  <si>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</si>
  <si>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</si>
  <si>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</si>
  <si>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</si>
  <si>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</si>
  <si>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</si>
  <si>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</si>
  <si>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</si>
  <si>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</si>
  <si>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</si>
  <si>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</si>
  <si>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</si>
  <si>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</si>
  <si>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</si>
  <si>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</si>
  <si>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</si>
  <si>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</si>
  <si>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</si>
  <si>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</si>
  <si>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</si>
  <si>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</si>
  <si>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</si>
  <si>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</si>
  <si>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</si>
  <si>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</si>
  <si>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</si>
  <si>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</si>
  <si>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</si>
  <si>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</si>
  <si>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</si>
  <si>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</si>
  <si>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</si>
  <si>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</si>
  <si>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</si>
  <si>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</si>
  <si>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</si>
  <si>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</si>
  <si>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</si>
  <si>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</si>
  <si>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</si>
  <si>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</si>
  <si>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</si>
  <si>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</si>
  <si>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</si>
  <si>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</si>
  <si>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</si>
  <si>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</si>
  <si>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</si>
  <si>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</si>
  <si>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</si>
  <si>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</si>
  <si>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</si>
  <si>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</si>
  <si>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</si>
  <si>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</si>
  <si>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</si>
  <si>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</si>
  <si>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</si>
  <si>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</si>
  <si>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</si>
  <si>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</si>
  <si>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</si>
  <si>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</si>
  <si>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</si>
  <si>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</si>
  <si>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</si>
  <si>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</si>
  <si>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</si>
  <si>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</si>
  <si>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</si>
  <si>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</si>
  <si>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</si>
  <si>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</si>
  <si>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</si>
  <si>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</si>
  <si>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</si>
  <si>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</si>
  <si>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</si>
  <si>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</si>
  <si>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</si>
  <si>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</si>
  <si>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</si>
  <si>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</si>
  <si>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</si>
  <si>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</si>
  <si>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</si>
  <si>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</si>
  <si>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</si>
  <si>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</si>
  <si>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</si>
  <si>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</si>
  <si>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</si>
  <si>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</si>
  <si>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</si>
  <si>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</si>
  <si>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</si>
  <si>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</si>
  <si>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</si>
  <si>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</si>
  <si>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</si>
  <si>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</si>
  <si>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</si>
  <si>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</si>
  <si>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</si>
  <si>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</si>
  <si>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</si>
  <si>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</si>
  <si>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</si>
  <si>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</si>
  <si>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</si>
  <si>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</si>
  <si>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</si>
  <si>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</si>
  <si>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</si>
  <si>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</si>
  <si>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</si>
  <si>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</si>
  <si>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</si>
  <si>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</si>
  <si>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</si>
  <si>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</si>
  <si>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</si>
  <si>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</si>
  <si>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</si>
  <si>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</si>
  <si>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</si>
  <si>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</si>
  <si>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</si>
  <si>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</si>
  <si>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</si>
  <si>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</si>
  <si>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</si>
  <si>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</si>
  <si>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</si>
  <si>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</si>
  <si>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</si>
  <si>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</si>
  <si>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</si>
  <si>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</si>
  <si>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</si>
  <si>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</si>
  <si>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</si>
  <si>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</si>
  <si>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</si>
  <si>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</si>
  <si>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</si>
  <si>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</si>
  <si>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</si>
  <si>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</si>
  <si>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</si>
  <si>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</si>
  <si>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</si>
  <si>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</si>
  <si>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</si>
  <si>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</si>
  <si>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</si>
  <si>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</si>
  <si>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</si>
  <si>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</si>
  <si>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</si>
  <si>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</si>
  <si>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</si>
  <si>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</si>
  <si>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</si>
  <si>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</si>
  <si>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</si>
  <si>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</si>
  <si>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</si>
  <si>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</si>
  <si>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</si>
  <si>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</si>
  <si>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</si>
  <si>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</si>
  <si>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</si>
  <si>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</si>
  <si>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</si>
  <si>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</si>
  <si>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</si>
  <si>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</si>
  <si>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</si>
  <si>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</si>
  <si>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</si>
  <si>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</si>
  <si>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</si>
  <si>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</si>
  <si>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</si>
  <si>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</si>
  <si>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</si>
  <si>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</si>
  <si>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</si>
  <si>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</si>
  <si>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</si>
  <si>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</si>
  <si>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</si>
  <si>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</si>
  <si>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</si>
  <si>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</si>
  <si>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</si>
  <si>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</si>
  <si>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</si>
  <si>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</si>
  <si>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</si>
  <si>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</si>
  <si>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</si>
  <si>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</si>
  <si>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</si>
  <si>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</si>
  <si>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</si>
  <si>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</si>
  <si>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</si>
  <si>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</si>
  <si>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</si>
  <si>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</si>
  <si>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</si>
  <si>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</si>
  <si>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</si>
  <si>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</si>
  <si>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</si>
  <si>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</si>
  <si>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</si>
  <si>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</si>
  <si>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</si>
  <si>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</si>
  <si>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</si>
  <si>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</si>
  <si>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</si>
  <si>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</si>
  <si>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</si>
  <si>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</si>
  <si>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</si>
  <si>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</si>
  <si>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</si>
  <si>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</si>
  <si>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</si>
  <si>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</si>
  <si>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</si>
  <si>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</si>
  <si>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</si>
  <si>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</si>
  <si>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</si>
  <si>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</si>
  <si>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</si>
  <si>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</si>
  <si>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</si>
  <si>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</si>
  <si>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</si>
  <si>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</si>
  <si>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</si>
  <si>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</si>
  <si>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</si>
  <si>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</si>
  <si>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</si>
  <si>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</si>
  <si>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</si>
  <si>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</si>
  <si>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</si>
  <si>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</si>
  <si>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</si>
  <si>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</si>
  <si>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</si>
  <si>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</si>
  <si>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</si>
  <si>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</si>
  <si>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</si>
  <si>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</si>
  <si>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</si>
  <si>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</si>
  <si>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</si>
  <si>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</si>
  <si>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</si>
  <si>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</si>
  <si>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</si>
  <si>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</si>
  <si>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</si>
  <si>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</si>
  <si>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</si>
  <si>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</si>
  <si>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</si>
  <si>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</si>
  <si>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</si>
  <si>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</si>
  <si>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</si>
  <si>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</si>
  <si>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</si>
  <si>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</si>
  <si>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</si>
  <si>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</si>
  <si>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</si>
  <si>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</si>
  <si>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</si>
  <si>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</si>
  <si>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</si>
  <si>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</si>
  <si>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</si>
  <si>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</si>
  <si>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</si>
  <si>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</si>
  <si>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</si>
  <si>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</si>
  <si>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</si>
  <si>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</si>
  <si>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</si>
  <si>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</si>
  <si>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</si>
  <si>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</si>
  <si>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</si>
  <si>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</si>
  <si>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</si>
  <si>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</si>
  <si>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</si>
  <si>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</si>
  <si>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</si>
  <si>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</si>
  <si>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</si>
  <si>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</si>
  <si>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</si>
  <si>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</si>
  <si>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</si>
  <si>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</si>
  <si>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</si>
  <si>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</si>
  <si>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</si>
  <si>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</si>
  <si>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</si>
  <si>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</si>
  <si>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</si>
  <si>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</si>
  <si>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</si>
  <si>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</si>
  <si>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</si>
  <si>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</si>
  <si>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</si>
  <si>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</si>
  <si>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</si>
  <si>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</si>
  <si>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</si>
  <si>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</si>
  <si>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</si>
  <si>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</si>
  <si>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</si>
  <si>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</si>
  <si>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</si>
  <si>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</si>
  <si>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</si>
  <si>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</si>
  <si>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</si>
  <si>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</si>
  <si>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</si>
  <si>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</si>
  <si>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</si>
  <si>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</si>
  <si>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</si>
  <si>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</si>
  <si>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</si>
  <si>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</si>
  <si>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</si>
  <si>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</si>
  <si>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</si>
  <si>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</si>
  <si>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</si>
  <si>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</si>
  <si>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</si>
  <si>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</si>
  <si>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</si>
  <si>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</si>
  <si>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</si>
  <si>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</si>
  <si>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</si>
  <si>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</si>
  <si>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</si>
  <si>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</si>
  <si>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</si>
  <si>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</si>
  <si>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</si>
  <si>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</si>
  <si>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</si>
  <si>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</si>
  <si>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</si>
  <si>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</si>
  <si>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</si>
  <si>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</si>
  <si>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</si>
  <si>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</si>
  <si>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</si>
  <si>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</si>
  <si>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</si>
  <si>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</si>
  <si>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</si>
  <si>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</si>
  <si>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</si>
  <si>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</si>
  <si>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</si>
  <si>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</si>
  <si>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</si>
  <si>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</si>
  <si>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</si>
  <si>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</si>
  <si>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</si>
  <si>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</si>
  <si>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</si>
  <si>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</si>
  <si>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</si>
  <si>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</si>
  <si>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</si>
  <si>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</si>
  <si>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</si>
  <si>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</si>
  <si>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</si>
  <si>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</si>
  <si>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</si>
  <si>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</si>
  <si>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</si>
  <si>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</si>
  <si>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</si>
  <si>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</si>
  <si>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</si>
  <si>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</si>
  <si>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</si>
  <si>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</si>
  <si>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</si>
  <si>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</si>
  <si>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</si>
  <si>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</si>
  <si>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</si>
  <si>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</si>
  <si>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</si>
  <si>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</si>
  <si>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</si>
  <si>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</si>
  <si>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</si>
  <si>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</si>
  <si>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</si>
  <si>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</si>
  <si>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</si>
  <si>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</si>
  <si>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</si>
  <si>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</si>
  <si>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</si>
  <si>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</si>
  <si>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</si>
  <si>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</si>
  <si>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</si>
  <si>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</si>
  <si>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</si>
  <si>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</si>
  <si>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</si>
  <si>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</si>
  <si>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</si>
  <si>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</si>
  <si>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</si>
  <si>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</si>
  <si>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</si>
  <si>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</si>
  <si>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</si>
  <si>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</si>
  <si>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</si>
  <si>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</si>
  <si>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</si>
  <si>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</si>
  <si>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</si>
  <si>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</si>
  <si>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</si>
  <si>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</si>
  <si>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</si>
  <si>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</si>
  <si>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</si>
  <si>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</si>
  <si>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</si>
  <si>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</si>
  <si>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</si>
  <si>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</si>
  <si>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</si>
  <si>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</si>
  <si>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</si>
  <si>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</si>
  <si>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</si>
  <si>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</si>
  <si>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</si>
  <si>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</si>
  <si>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</si>
  <si>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</si>
  <si>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</si>
  <si>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</si>
  <si>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</si>
  <si>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</si>
  <si>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</si>
  <si>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</si>
  <si>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</si>
  <si>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</si>
  <si>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</si>
  <si>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</si>
  <si>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</si>
  <si>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</si>
  <si>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</si>
  <si>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</si>
  <si>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</si>
  <si>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</si>
  <si>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</si>
  <si>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</si>
  <si>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</si>
  <si>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</si>
  <si>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</si>
  <si>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</si>
  <si>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</si>
  <si>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</si>
  <si>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</si>
  <si>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</si>
  <si>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</si>
  <si>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</si>
  <si>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</si>
  <si>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</si>
  <si>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</si>
  <si>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</si>
  <si>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</si>
  <si>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</si>
  <si>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</si>
  <si>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</si>
  <si>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</si>
  <si>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</si>
  <si>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</si>
  <si>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</si>
  <si>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</si>
  <si>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</si>
  <si>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</si>
  <si>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</si>
  <si>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</si>
  <si>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</si>
  <si>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</si>
  <si>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</si>
  <si>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</si>
  <si>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</si>
  <si>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</si>
  <si>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</si>
  <si>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</si>
  <si>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</si>
  <si>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</si>
  <si>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</si>
  <si>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</si>
  <si>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</si>
  <si>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</si>
  <si>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</si>
  <si>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</si>
  <si>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</si>
  <si>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</si>
  <si>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</si>
  <si>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</si>
  <si>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</si>
  <si>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</si>
  <si>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</si>
  <si>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</si>
  <si>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</si>
  <si>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</si>
  <si>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</si>
  <si>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</si>
  <si>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</si>
  <si>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</si>
  <si>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</si>
  <si>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</si>
  <si>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</si>
  <si>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</si>
  <si>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</si>
  <si>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</si>
  <si>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</si>
  <si>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</si>
  <si>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</si>
  <si>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</si>
  <si>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</si>
  <si>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</si>
  <si>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</si>
  <si>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</si>
  <si>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</si>
  <si>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</si>
  <si>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</si>
  <si>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</si>
  <si>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</si>
  <si>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</si>
  <si>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</si>
  <si>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</si>
  <si>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</si>
  <si>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</si>
  <si>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</si>
  <si>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</si>
  <si>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</si>
  <si>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</si>
  <si>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</si>
  <si>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</si>
  <si>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</si>
  <si>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</si>
  <si>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</si>
  <si>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</si>
  <si>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</si>
  <si>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</si>
  <si>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</si>
  <si>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</si>
  <si>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</si>
  <si>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</si>
  <si>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</si>
  <si>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</si>
  <si>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</si>
  <si>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</si>
  <si>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</si>
  <si>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</si>
  <si>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</si>
  <si>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</si>
  <si>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</si>
  <si>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</si>
  <si>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</si>
  <si>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</si>
  <si>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</si>
  <si>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</si>
  <si>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</si>
  <si>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</si>
  <si>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</si>
  <si>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</si>
  <si>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</si>
  <si>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</si>
  <si>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</si>
  <si>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</si>
  <si>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</si>
  <si>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</si>
  <si>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</si>
  <si>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</si>
  <si>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</si>
  <si>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</si>
  <si>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</si>
  <si>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</si>
  <si>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</si>
  <si>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</si>
  <si>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</si>
  <si>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</si>
  <si>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</si>
  <si>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</si>
  <si>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</si>
  <si>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</si>
  <si>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</si>
  <si>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</si>
  <si>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</si>
  <si>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</si>
  <si>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</si>
  <si>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</si>
  <si>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</si>
  <si>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</si>
  <si>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</si>
  <si>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</si>
  <si>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</si>
  <si>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</si>
  <si>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</si>
  <si>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</si>
  <si>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</si>
  <si>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</si>
  <si>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</si>
  <si>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</si>
  <si>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</si>
  <si>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</si>
  <si>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</si>
  <si>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</si>
  <si>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</si>
  <si>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</si>
  <si>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</si>
  <si>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</si>
  <si>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</si>
  <si>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</si>
  <si>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</si>
  <si>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</si>
  <si>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</si>
  <si>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</si>
  <si>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</si>
  <si>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</si>
  <si>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</si>
  <si>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</si>
  <si>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</si>
  <si>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</si>
  <si>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</si>
  <si>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</si>
  <si>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</si>
  <si>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</si>
  <si>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</si>
  <si>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</si>
  <si>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</si>
  <si>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</si>
  <si>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</si>
  <si>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</si>
  <si>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</si>
  <si>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</si>
  <si>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</si>
  <si>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</si>
  <si>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</si>
  <si>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</si>
  <si>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</si>
  <si>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</si>
  <si>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</si>
  <si>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</si>
  <si>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</si>
  <si>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</si>
  <si>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</si>
  <si>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</si>
  <si>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</si>
  <si>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</si>
  <si>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</si>
  <si>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</si>
  <si>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</si>
  <si>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</si>
  <si>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</si>
  <si>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</si>
  <si>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</si>
  <si>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</si>
  <si>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</si>
  <si>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</si>
  <si>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</si>
  <si>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</si>
  <si>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</si>
  <si>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</si>
  <si>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</si>
  <si>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</si>
  <si>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</si>
  <si>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</si>
  <si>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</si>
  <si>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</si>
  <si>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</si>
  <si>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</si>
  <si>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</si>
  <si>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</si>
  <si>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</si>
  <si>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</si>
  <si>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</si>
  <si>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</si>
  <si>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</si>
  <si>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</si>
  <si>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</si>
  <si>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</si>
  <si>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</si>
  <si>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</si>
  <si>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</si>
  <si>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</si>
  <si>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</si>
  <si>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</si>
  <si>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</si>
  <si>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</si>
  <si>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</si>
  <si>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</si>
  <si>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</si>
  <si>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</si>
  <si>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</si>
  <si>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</si>
  <si>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</si>
  <si>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</si>
  <si>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</si>
  <si>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</si>
  <si>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</si>
  <si>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</si>
  <si>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</si>
  <si>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</si>
  <si>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</si>
  <si>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</si>
  <si>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</si>
  <si>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</si>
  <si>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</si>
  <si>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</si>
  <si>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</si>
  <si>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</si>
  <si>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</si>
  <si>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</si>
  <si>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</si>
  <si>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</si>
  <si>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</si>
  <si>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</si>
  <si>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</si>
  <si>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</si>
  <si>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</si>
  <si>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</si>
  <si>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</si>
  <si>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</si>
  <si>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</si>
  <si>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</si>
  <si>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</si>
  <si>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</si>
  <si>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</si>
  <si>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</si>
  <si>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</si>
  <si>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</si>
  <si>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</si>
  <si>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</si>
  <si>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</si>
  <si>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</si>
  <si>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</si>
  <si>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</si>
  <si>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</si>
  <si>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</si>
  <si>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</si>
  <si>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</si>
  <si>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</si>
  <si>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</si>
  <si>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</si>
  <si>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</si>
  <si>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</si>
  <si>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</si>
  <si>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</si>
  <si>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</si>
  <si>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</si>
  <si>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</si>
  <si>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</si>
  <si>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</si>
  <si>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</si>
  <si>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</si>
  <si>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</si>
  <si>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</si>
  <si>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</si>
  <si>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</si>
  <si>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</si>
  <si>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</si>
  <si>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</si>
  <si>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</si>
  <si>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</si>
  <si>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</si>
  <si>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</si>
  <si>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</si>
  <si>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</si>
  <si>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</si>
  <si>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</si>
  <si>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</si>
  <si>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</si>
  <si>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</si>
  <si>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</si>
  <si>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</si>
  <si>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</si>
  <si>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</si>
  <si>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</si>
  <si>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</si>
  <si>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</si>
  <si>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</si>
  <si>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</si>
  <si>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</si>
  <si>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</si>
  <si>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</si>
  <si>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</si>
  <si>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</si>
  <si>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</si>
  <si>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</si>
  <si>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</si>
  <si>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</si>
  <si>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</si>
  <si>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</si>
  <si>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</si>
  <si>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</si>
  <si>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</si>
  <si>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</si>
  <si>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</si>
  <si>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</si>
  <si>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</si>
  <si>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</si>
  <si>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</si>
  <si>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</si>
  <si>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</si>
  <si>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</si>
  <si>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</si>
  <si>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</si>
  <si>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</si>
  <si>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</si>
  <si>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</si>
  <si>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</si>
  <si>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</si>
  <si>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</si>
  <si>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</si>
  <si>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</si>
  <si>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</si>
  <si>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</si>
  <si>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</si>
  <si>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</si>
  <si>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</si>
  <si>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</si>
  <si>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</si>
  <si>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</si>
  <si>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</si>
  <si>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</si>
  <si>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</si>
  <si>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</si>
  <si>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</si>
  <si>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</si>
  <si>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</si>
  <si>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</si>
  <si>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</si>
  <si>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</si>
  <si>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</si>
  <si>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</si>
  <si>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</si>
  <si>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</si>
  <si>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</si>
  <si>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</si>
  <si>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</si>
  <si>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</si>
  <si>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</si>
  <si>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</si>
  <si>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</si>
  <si>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</si>
  <si>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</si>
  <si>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</si>
  <si>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</si>
  <si>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</si>
  <si>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</si>
  <si>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</si>
  <si>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</si>
  <si>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</si>
  <si>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</si>
  <si>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</si>
  <si>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</si>
  <si>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</si>
  <si>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</si>
  <si>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</si>
  <si>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</si>
  <si>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</si>
  <si>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</si>
  <si>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</si>
  <si>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</si>
  <si>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</si>
  <si>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</si>
  <si>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</si>
  <si>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</si>
  <si>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</si>
  <si>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</si>
  <si>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</si>
  <si>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</si>
  <si>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</si>
  <si>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</si>
  <si>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</si>
  <si>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</si>
  <si>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</si>
  <si>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</si>
  <si>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</si>
  <si>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</si>
  <si>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</si>
  <si>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</si>
  <si>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</si>
  <si>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</si>
  <si>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</si>
  <si>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</si>
  <si>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</si>
  <si>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</si>
  <si>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</si>
  <si>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</si>
  <si>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</si>
  <si>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</si>
  <si>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</si>
  <si>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</si>
  <si>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</si>
  <si>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</si>
  <si>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</si>
  <si>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</si>
  <si>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</si>
  <si>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</si>
  <si>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</si>
  <si>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</si>
  <si>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</si>
  <si>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</si>
  <si>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</si>
  <si>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</si>
  <si>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</si>
  <si>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</si>
  <si>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</si>
  <si>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</si>
  <si>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</si>
  <si>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</si>
  <si>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</si>
  <si>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</si>
  <si>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</si>
  <si>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</si>
  <si>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</si>
  <si>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</si>
  <si>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</si>
  <si>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</si>
  <si>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</si>
  <si>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</si>
  <si>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</si>
  <si>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</si>
  <si>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</si>
  <si>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</si>
  <si>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</si>
  <si>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</si>
  <si>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</si>
  <si>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</si>
  <si>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</si>
  <si>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</si>
  <si>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</si>
  <si>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</si>
  <si>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</si>
  <si>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</si>
  <si>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</si>
  <si>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</si>
  <si>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</si>
  <si>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</si>
  <si>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</si>
  <si>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</si>
  <si>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</si>
  <si>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</si>
  <si>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</si>
  <si>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</si>
  <si>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</si>
  <si>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</si>
  <si>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</si>
  <si>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</si>
  <si>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</si>
  <si>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</si>
  <si>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</si>
  <si>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</si>
  <si>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</si>
  <si>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</si>
  <si>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</si>
  <si>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</si>
  <si>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</si>
  <si>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</si>
  <si>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</si>
  <si>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</si>
  <si>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</si>
  <si>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</si>
  <si>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</si>
  <si>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</si>
  <si>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</si>
  <si>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</si>
  <si>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</si>
  <si>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</si>
  <si>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</si>
  <si>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</si>
  <si>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</si>
  <si>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</si>
  <si>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</si>
  <si>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</si>
  <si>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</si>
  <si>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</si>
  <si>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</si>
  <si>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</si>
  <si>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</si>
  <si>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</si>
  <si>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</si>
  <si>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</si>
  <si>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</si>
  <si>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</si>
  <si>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</si>
  <si>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</si>
  <si>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</si>
  <si>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</si>
  <si>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</si>
  <si>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</si>
  <si>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</si>
  <si>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</si>
  <si>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</si>
  <si>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</si>
  <si>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</si>
  <si>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</si>
  <si>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</si>
  <si>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</si>
  <si>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</si>
  <si>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</si>
  <si>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</si>
  <si>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</si>
  <si>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</si>
  <si>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</si>
  <si>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</si>
  <si>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</si>
  <si>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</si>
  <si>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</si>
  <si>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</si>
  <si>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</si>
  <si>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</si>
  <si>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</si>
  <si>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</si>
  <si>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</si>
  <si>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</si>
  <si>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</si>
  <si>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</si>
  <si>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</si>
  <si>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</si>
  <si>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</si>
  <si>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</si>
  <si>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</si>
  <si>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</si>
  <si>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</si>
  <si>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</si>
  <si>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</si>
  <si>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</si>
  <si>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</si>
  <si>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</si>
  <si>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</si>
  <si>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</si>
  <si>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</si>
  <si>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</si>
  <si>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</si>
  <si>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</si>
  <si>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</si>
  <si>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</si>
  <si>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</si>
  <si>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</si>
  <si>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</si>
  <si>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</si>
  <si>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</si>
  <si>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</si>
  <si>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</si>
  <si>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</si>
  <si>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</si>
  <si>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</si>
  <si>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</si>
  <si>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</si>
  <si>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</si>
  <si>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</si>
  <si>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</si>
  <si>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</si>
  <si>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</si>
  <si>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</si>
  <si>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</si>
  <si>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</si>
  <si>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</si>
  <si>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</si>
  <si>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</si>
  <si>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</si>
  <si>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</si>
  <si>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</si>
  <si>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</si>
  <si>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</si>
  <si>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</si>
  <si>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</si>
  <si>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</si>
  <si>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</si>
  <si>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</si>
  <si>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</si>
  <si>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</si>
  <si>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</si>
  <si>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</si>
  <si>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</si>
  <si>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</si>
  <si>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</si>
  <si>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</si>
  <si>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</si>
  <si>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</si>
  <si>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</si>
  <si>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</si>
  <si>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</si>
  <si>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</si>
  <si>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</si>
  <si>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</si>
  <si>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</si>
  <si>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</si>
  <si>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</si>
  <si>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</si>
  <si>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</si>
  <si>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</si>
  <si>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</si>
  <si>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</si>
  <si>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</si>
  <si>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</si>
  <si>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</si>
  <si>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</si>
  <si>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</si>
  <si>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</si>
  <si>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</si>
  <si>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</si>
  <si>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</si>
  <si>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</si>
  <si>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</si>
  <si>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</si>
  <si>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</si>
  <si>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</si>
  <si>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</si>
  <si>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</si>
  <si>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</si>
  <si>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</si>
  <si>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</si>
  <si>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</si>
  <si>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</si>
  <si>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</si>
  <si>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</si>
  <si>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</si>
  <si>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</si>
  <si>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</si>
  <si>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</si>
  <si>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</si>
  <si>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</si>
  <si>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</si>
  <si>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</si>
  <si>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</si>
  <si>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</si>
  <si>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</si>
  <si>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</si>
  <si>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</si>
  <si>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</si>
  <si>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</si>
  <si>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</si>
  <si>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</si>
  <si>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</si>
  <si>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</si>
  <si>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</si>
  <si>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</si>
  <si>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</si>
  <si>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</si>
  <si>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</si>
  <si>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</si>
  <si>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</si>
  <si>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</si>
  <si>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</si>
  <si>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</si>
  <si>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</si>
  <si>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</si>
  <si>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</si>
  <si>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</si>
  <si>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</si>
  <si>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</si>
  <si>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</si>
  <si>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</si>
  <si>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</si>
  <si>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</si>
  <si>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</si>
  <si>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</si>
  <si>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</si>
  <si>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</si>
  <si>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</si>
  <si>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</si>
  <si>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</si>
  <si>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</si>
  <si>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</si>
  <si>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</si>
  <si>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</si>
  <si>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</si>
  <si>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</si>
  <si>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</si>
  <si>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</si>
  <si>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</si>
  <si>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</si>
  <si>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</si>
  <si>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</si>
  <si>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</si>
  <si>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</si>
  <si>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</si>
  <si>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</si>
  <si>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</si>
  <si>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</si>
  <si>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</si>
  <si>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</si>
  <si>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</si>
  <si>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</si>
  <si>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</si>
  <si>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</si>
  <si>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</si>
  <si>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</si>
  <si>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</si>
  <si>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</si>
  <si>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</si>
  <si>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</si>
  <si>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</si>
  <si>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</si>
  <si>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</si>
  <si>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</si>
  <si>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</si>
  <si>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</si>
  <si>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</si>
  <si>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</si>
  <si>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</si>
  <si>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</si>
  <si>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</si>
  <si>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</si>
  <si>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</si>
  <si>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</si>
  <si>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</si>
  <si>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</si>
  <si>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</si>
  <si>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</si>
  <si>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</si>
  <si>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</si>
  <si>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</si>
  <si>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</si>
  <si>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</si>
  <si>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</si>
  <si>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</si>
  <si>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</si>
  <si>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</si>
  <si>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</si>
  <si>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</si>
  <si>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</si>
  <si>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</si>
  <si>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</si>
  <si>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</si>
  <si>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</si>
  <si>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</si>
  <si>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</si>
  <si>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</si>
  <si>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</si>
  <si>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</si>
  <si>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</si>
  <si>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</si>
  <si>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</si>
  <si>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</si>
  <si>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</si>
  <si>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</si>
  <si>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</si>
  <si>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</si>
  <si>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</si>
  <si>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</si>
  <si>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</si>
  <si>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</si>
  <si>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</si>
  <si>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</si>
  <si>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</si>
  <si>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</si>
  <si>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</si>
  <si>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</si>
  <si>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</si>
  <si>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</si>
  <si>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</si>
  <si>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</si>
  <si>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</si>
  <si>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</si>
  <si>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</si>
  <si>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</si>
  <si>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</si>
  <si>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</si>
  <si>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</si>
  <si>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</si>
  <si>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</si>
  <si>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</si>
  <si>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</si>
  <si>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</si>
  <si>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</si>
  <si>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</si>
  <si>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</si>
  <si>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</si>
  <si>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</si>
  <si>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</si>
  <si>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</si>
  <si>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</si>
  <si>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</si>
  <si>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</si>
  <si>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</si>
  <si>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</si>
  <si>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</si>
  <si>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</si>
  <si>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</si>
  <si>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</si>
  <si>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</si>
  <si>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</si>
  <si>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</si>
  <si>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</si>
  <si>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</si>
  <si>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</si>
  <si>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</si>
  <si>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</si>
  <si>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</si>
  <si>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</si>
  <si>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</si>
  <si>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</si>
  <si>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</si>
  <si>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</si>
  <si>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</si>
  <si>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</si>
  <si>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</si>
  <si>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</si>
  <si>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</si>
  <si>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</si>
  <si>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</si>
  <si>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</si>
  <si>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</si>
  <si>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</si>
  <si>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</si>
  <si>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</si>
  <si>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</si>
  <si>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</si>
  <si>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</si>
  <si>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</si>
  <si>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</si>
  <si>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</si>
  <si>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</si>
  <si>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</si>
  <si>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</si>
  <si>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</si>
  <si>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</si>
  <si>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</si>
  <si>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</si>
  <si>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</si>
  <si>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</si>
  <si>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</si>
  <si>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</si>
  <si>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</si>
  <si>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</si>
  <si>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</si>
  <si>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</si>
  <si>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</si>
  <si>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</si>
  <si>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</si>
  <si>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</si>
  <si>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</si>
  <si>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</si>
  <si>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</si>
  <si>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</si>
  <si>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</si>
  <si>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</si>
  <si>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</si>
  <si>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</si>
  <si>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</si>
  <si>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</si>
  <si>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</si>
  <si>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</si>
  <si>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</si>
  <si>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</si>
  <si>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</si>
  <si>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</si>
  <si>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</si>
  <si>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</si>
  <si>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</si>
  <si>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</si>
  <si>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</si>
  <si>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</si>
  <si>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</si>
  <si>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</si>
  <si>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</si>
  <si>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</si>
  <si>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</si>
  <si>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</si>
  <si>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</si>
  <si>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</si>
  <si>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</si>
  <si>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</si>
  <si>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</si>
  <si>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</si>
  <si>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</si>
  <si>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</si>
  <si>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</si>
  <si>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</si>
  <si>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</si>
  <si>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</si>
  <si>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</si>
  <si>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</si>
  <si>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</si>
  <si>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</si>
  <si>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</si>
  <si>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</si>
  <si>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</si>
  <si>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</si>
  <si>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</si>
  <si>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</si>
  <si>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</si>
  <si>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</si>
  <si>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</si>
  <si>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</si>
  <si>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</si>
  <si>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</si>
  <si>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</si>
  <si>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</si>
  <si>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</si>
  <si>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</si>
  <si>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</si>
  <si>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</si>
  <si>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</si>
  <si>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</si>
  <si>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</si>
  <si>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</si>
  <si>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</si>
  <si>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</si>
  <si>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</si>
  <si>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</si>
  <si>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</si>
  <si>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</si>
  <si>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</si>
  <si>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</si>
  <si>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</si>
  <si>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</si>
  <si>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</si>
  <si>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</si>
  <si>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</si>
  <si>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</si>
  <si>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</si>
  <si>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</si>
  <si>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</si>
  <si>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</si>
  <si>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</si>
  <si>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</si>
  <si>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</si>
  <si>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</si>
  <si>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</si>
  <si>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</si>
  <si>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</si>
  <si>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</si>
  <si>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</si>
  <si>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</si>
  <si>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</si>
  <si>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</si>
  <si>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</si>
  <si>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</si>
  <si>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</si>
  <si>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</si>
  <si>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</si>
  <si>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</si>
  <si>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</si>
  <si>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</si>
  <si>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</si>
  <si>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</si>
  <si>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</si>
  <si>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</si>
  <si>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</si>
  <si>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</si>
  <si>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</si>
  <si>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</si>
  <si>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</si>
  <si>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</si>
  <si>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</si>
  <si>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</si>
  <si>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</si>
  <si>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</si>
  <si>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</si>
  <si>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</si>
  <si>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</si>
  <si>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</si>
  <si>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</si>
  <si>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</si>
  <si>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</si>
  <si>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</si>
  <si>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</si>
  <si>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</si>
  <si>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</si>
  <si>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</si>
  <si>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</si>
  <si>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</si>
  <si>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</si>
  <si>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</si>
  <si>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</si>
  <si>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</si>
  <si>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</si>
  <si>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</si>
  <si>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</si>
  <si>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</si>
  <si>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</si>
  <si>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</si>
  <si>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</si>
  <si>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</si>
  <si>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</si>
  <si>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</si>
  <si>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</si>
  <si>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</si>
  <si>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</si>
  <si>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</si>
  <si>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</si>
  <si>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</si>
  <si>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</si>
  <si>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</si>
  <si>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</si>
  <si>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</si>
  <si>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</si>
  <si>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</si>
  <si>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</si>
  <si>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</si>
  <si>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</si>
  <si>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</si>
  <si>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</si>
  <si>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</si>
  <si>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</si>
  <si>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</si>
  <si>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</si>
  <si>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</si>
  <si>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</si>
  <si>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</si>
  <si>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</si>
  <si>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</si>
  <si>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</si>
  <si>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</si>
  <si>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</si>
  <si>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</si>
  <si>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</si>
  <si>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</si>
  <si>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</si>
  <si>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</si>
  <si>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</si>
  <si>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</si>
  <si>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</si>
  <si>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</si>
  <si>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</si>
  <si>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</si>
  <si>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</si>
  <si>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</si>
  <si>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</si>
  <si>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</si>
  <si>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</si>
  <si>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</si>
  <si>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</si>
  <si>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</si>
  <si>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</si>
  <si>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</si>
  <si>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</si>
  <si>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</si>
  <si>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</si>
  <si>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</si>
  <si>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</si>
  <si>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</si>
  <si>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</si>
  <si>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</si>
  <si>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</si>
  <si>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</si>
  <si>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</si>
  <si>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</si>
  <si>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</si>
  <si>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</si>
  <si>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</si>
  <si>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</si>
  <si>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</si>
  <si>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</si>
  <si>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</si>
  <si>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</si>
  <si>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</si>
  <si>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</si>
  <si>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</si>
  <si>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</si>
  <si>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</si>
  <si>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</si>
  <si>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</si>
  <si>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</si>
  <si>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</si>
  <si>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</si>
  <si>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</si>
  <si>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</si>
  <si>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</si>
  <si>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</si>
  <si>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</si>
  <si>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</si>
  <si>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</si>
  <si>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</si>
  <si>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</si>
  <si>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</si>
  <si>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</si>
  <si>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</si>
  <si>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</si>
  <si>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</si>
  <si>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</si>
  <si>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</si>
  <si>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</si>
  <si>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</si>
  <si>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</si>
  <si>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</si>
  <si>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</si>
  <si>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</si>
  <si>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</si>
  <si>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</si>
  <si>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</si>
  <si>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</si>
  <si>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</si>
  <si>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</si>
  <si>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</si>
  <si>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</si>
  <si>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</si>
  <si>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</si>
  <si>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</si>
  <si>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</si>
  <si>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</si>
  <si>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</si>
  <si>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</si>
  <si>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</si>
  <si>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</si>
  <si>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</si>
  <si>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</si>
  <si>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</si>
  <si>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</si>
  <si>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</si>
  <si>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</si>
  <si>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</si>
  <si>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</si>
  <si>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</si>
  <si>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</si>
  <si>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</si>
  <si>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</si>
  <si>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</si>
  <si>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</si>
  <si>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</si>
  <si>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</si>
  <si>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</si>
  <si>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</si>
  <si>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</si>
  <si>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</si>
  <si>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</si>
  <si>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</si>
  <si>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</si>
  <si>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</si>
  <si>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</si>
  <si>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</si>
  <si>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</si>
  <si>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</si>
  <si>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</si>
  <si>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</si>
  <si>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</si>
  <si>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</si>
  <si>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</si>
  <si>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</si>
  <si>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</si>
  <si>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</si>
  <si>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</si>
  <si>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gizim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</si>
  <si>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</si>
  <si>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</si>
  <si>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</si>
  <si>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</si>
  <si>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</si>
  <si>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</si>
  <si>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</si>
  <si>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</si>
  <si>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</si>
  <si>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</si>
  <si>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</si>
  <si>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</si>
  <si>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</si>
  <si>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</si>
  <si>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</si>
  <si>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</si>
  <si>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</si>
  <si>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</si>
  <si>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</si>
  <si>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</si>
  <si>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</si>
  <si>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</si>
  <si>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</si>
  <si>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</si>
  <si>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</si>
  <si>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</si>
  <si>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</si>
  <si>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</si>
  <si>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</si>
  <si>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</si>
  <si>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</si>
  <si>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</si>
  <si>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</si>
  <si>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</si>
  <si>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</si>
  <si>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</si>
  <si>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</si>
  <si>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</si>
  <si>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</si>
  <si>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</si>
  <si>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</si>
  <si>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</si>
  <si>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</si>
  <si>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</si>
  <si>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</si>
  <si>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</si>
  <si>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</si>
  <si>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</si>
  <si>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</si>
  <si>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</si>
  <si>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</si>
  <si>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</si>
  <si>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 recurrentemente</t>
  </si>
  <si>
    <t>ri- + okur + -ne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</si>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</sst>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97279425"/>
        <c:axId val="1834898867"/>
      </c:barChart>
      <c:catAx>
        <c:axId val="12972794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4898867"/>
      </c:catAx>
      <c:valAx>
        <c:axId val="1834898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727942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2" t="s">
        <v>41743</v>
      </c>
      <c r="M8260" s="1"/>
      <c r="N8260" s="1"/>
      <c r="O8260" s="1"/>
      <c r="P8260" s="2" t="s">
        <v>2414</v>
      </c>
      <c r="Q8260" s="2" t="s">
        <v>41744</v>
      </c>
      <c r="R8260" s="1"/>
      <c r="S8260" s="2" t="s">
        <v>41745</v>
      </c>
      <c r="T8260" s="2" t="s">
        <v>41746</v>
      </c>
      <c r="U8260" s="2" t="s">
        <v>41747</v>
      </c>
      <c r="V8260" s="1"/>
      <c r="W8260" s="1"/>
      <c r="X8260" s="1"/>
      <c r="Y8260" s="1"/>
      <c r="Z8260" s="1"/>
      <c r="AA8260" s="1"/>
      <c r="AB8260" s="1"/>
      <c r="AC8260" s="1"/>
      <c r="AD8260" s="1"/>
      <c r="AE8260" s="1"/>
      <c r="AF8260" s="1"/>
    </row>
    <row r="8261">
      <c r="A8261" s="2" t="s">
        <v>41748</v>
      </c>
      <c r="B8261" s="5"/>
      <c r="C8261" s="8" t="s">
        <v>423</v>
      </c>
      <c r="D8261" s="2" t="s">
        <v>102</v>
      </c>
      <c r="E8261" s="7"/>
      <c r="F8261" s="12" t="b">
        <v>0</v>
      </c>
      <c r="G8261" s="2" t="s">
        <v>41749</v>
      </c>
      <c r="H8261" s="1"/>
      <c r="I8261" s="2" t="s">
        <v>41750</v>
      </c>
      <c r="J8261" s="2" t="s">
        <v>41751</v>
      </c>
      <c r="K8261" s="1"/>
      <c r="L8261" s="1"/>
      <c r="M8261" s="1"/>
      <c r="N8261" s="1"/>
      <c r="O8261" s="1"/>
      <c r="P8261" s="2" t="s">
        <v>8812</v>
      </c>
      <c r="Q8261" s="2" t="s">
        <v>41752</v>
      </c>
      <c r="R8261" s="1"/>
      <c r="S8261" s="1"/>
      <c r="T8261" s="1"/>
      <c r="U8261" s="1"/>
      <c r="V8261" s="1"/>
      <c r="W8261" s="1"/>
      <c r="X8261" s="1"/>
      <c r="Y8261" s="1"/>
      <c r="Z8261" s="1"/>
      <c r="AA8261" s="1"/>
      <c r="AB8261" s="1"/>
      <c r="AC8261" s="1"/>
      <c r="AD8261" s="1"/>
      <c r="AE8261" s="1"/>
      <c r="AF8261" s="1"/>
    </row>
    <row r="8262">
      <c r="A8262" s="2" t="s">
        <v>41753</v>
      </c>
      <c r="B8262" s="5"/>
      <c r="C8262" s="8" t="s">
        <v>458</v>
      </c>
      <c r="D8262" s="2" t="s">
        <v>518</v>
      </c>
      <c r="E8262" s="6"/>
      <c r="F8262" s="12" t="b">
        <v>0</v>
      </c>
      <c r="G8262" s="2" t="s">
        <v>41754</v>
      </c>
      <c r="H8262" s="1"/>
      <c r="I8262" s="2" t="s">
        <v>41755</v>
      </c>
      <c r="J8262" s="2" t="s">
        <v>41756</v>
      </c>
      <c r="K8262" s="1"/>
      <c r="L8262" s="1"/>
      <c r="M8262" s="1"/>
      <c r="N8262" s="1"/>
      <c r="O8262" s="1"/>
      <c r="P8262" s="1"/>
      <c r="Q8262" s="2" t="s">
        <v>41757</v>
      </c>
      <c r="R8262" s="1"/>
      <c r="S8262" s="1"/>
      <c r="T8262" s="1"/>
      <c r="U8262" s="1"/>
      <c r="V8262" s="1"/>
      <c r="W8262" s="1"/>
      <c r="X8262" s="1"/>
      <c r="Y8262" s="1"/>
      <c r="Z8262" s="1"/>
      <c r="AA8262" s="1"/>
      <c r="AB8262" s="1"/>
      <c r="AC8262" s="1"/>
      <c r="AD8262" s="1"/>
      <c r="AE8262" s="1"/>
      <c r="AF8262" s="1"/>
    </row>
    <row r="8263">
      <c r="A8263" s="2" t="s">
        <v>41758</v>
      </c>
      <c r="B8263" s="5"/>
      <c r="C8263" s="8" t="s">
        <v>458</v>
      </c>
      <c r="D8263" s="2" t="s">
        <v>518</v>
      </c>
      <c r="E8263" s="7"/>
      <c r="F8263" s="12" t="b">
        <v>0</v>
      </c>
      <c r="G8263" s="2" t="s">
        <v>41759</v>
      </c>
      <c r="H8263" s="1"/>
      <c r="I8263" s="2" t="s">
        <v>41760</v>
      </c>
      <c r="J8263" s="2" t="s">
        <v>41761</v>
      </c>
      <c r="K8263" s="1"/>
      <c r="L8263" s="1"/>
      <c r="M8263" s="1"/>
      <c r="N8263" s="1"/>
      <c r="O8263" s="1"/>
      <c r="P8263" s="1"/>
      <c r="Q8263" s="2" t="s">
        <v>41762</v>
      </c>
      <c r="R8263" s="1"/>
      <c r="S8263" s="1"/>
      <c r="T8263" s="1"/>
      <c r="U8263" s="1"/>
      <c r="V8263" s="1"/>
      <c r="W8263" s="1"/>
      <c r="X8263" s="1"/>
      <c r="Y8263" s="1"/>
      <c r="Z8263" s="1"/>
      <c r="AA8263" s="1"/>
      <c r="AB8263" s="1"/>
      <c r="AC8263" s="1"/>
      <c r="AD8263" s="1"/>
      <c r="AE8263" s="1"/>
      <c r="AF8263" s="1"/>
    </row>
    <row r="8264">
      <c r="A8264" s="2" t="s">
        <v>41763</v>
      </c>
      <c r="B8264" s="5"/>
      <c r="C8264" s="8" t="s">
        <v>458</v>
      </c>
      <c r="D8264" s="2" t="s">
        <v>518</v>
      </c>
      <c r="E8264" s="6"/>
      <c r="F8264" s="12" t="b">
        <v>0</v>
      </c>
      <c r="G8264" s="2" t="s">
        <v>41764</v>
      </c>
      <c r="H8264" s="1"/>
      <c r="I8264" s="2" t="s">
        <v>41765</v>
      </c>
      <c r="J8264" s="2" t="s">
        <v>41766</v>
      </c>
      <c r="K8264" s="1"/>
      <c r="L8264" s="1"/>
      <c r="M8264" s="1"/>
      <c r="N8264" s="1"/>
      <c r="O8264" s="1"/>
      <c r="P8264" s="1"/>
      <c r="Q8264" s="2" t="s">
        <v>41767</v>
      </c>
      <c r="R8264" s="1"/>
      <c r="S8264" s="1"/>
      <c r="T8264" s="1"/>
      <c r="U8264" s="1"/>
      <c r="V8264" s="1"/>
      <c r="W8264" s="1"/>
      <c r="X8264" s="1"/>
      <c r="Y8264" s="1"/>
      <c r="Z8264" s="1"/>
      <c r="AA8264" s="1"/>
      <c r="AB8264" s="1"/>
      <c r="AC8264" s="1"/>
      <c r="AD8264" s="1"/>
      <c r="AE8264" s="1"/>
      <c r="AF8264" s="1"/>
    </row>
    <row r="8265">
      <c r="A8265" s="2" t="s">
        <v>41768</v>
      </c>
      <c r="B8265" s="5"/>
      <c r="C8265" s="8" t="s">
        <v>458</v>
      </c>
      <c r="D8265" s="2" t="s">
        <v>518</v>
      </c>
      <c r="E8265" s="7"/>
      <c r="F8265" s="12" t="b">
        <v>0</v>
      </c>
      <c r="G8265" s="2" t="s">
        <v>41769</v>
      </c>
      <c r="H8265" s="1"/>
      <c r="I8265" s="2" t="s">
        <v>41770</v>
      </c>
      <c r="J8265" s="2" t="s">
        <v>41766</v>
      </c>
      <c r="K8265" s="1"/>
      <c r="L8265" s="1"/>
      <c r="M8265" s="1"/>
      <c r="N8265" s="1"/>
      <c r="O8265" s="1"/>
      <c r="P8265" s="1"/>
      <c r="Q8265" s="2" t="s">
        <v>41771</v>
      </c>
      <c r="R8265" s="1"/>
      <c r="S8265" s="1"/>
      <c r="T8265" s="1"/>
      <c r="U8265" s="1"/>
      <c r="V8265" s="1"/>
      <c r="W8265" s="1"/>
      <c r="X8265" s="1"/>
      <c r="Y8265" s="1"/>
      <c r="Z8265" s="1"/>
      <c r="AA8265" s="1"/>
      <c r="AB8265" s="1"/>
      <c r="AC8265" s="1"/>
      <c r="AD8265" s="1"/>
      <c r="AE8265" s="1"/>
      <c r="AF8265" s="1"/>
    </row>
    <row r="8266">
      <c r="A8266" s="2" t="s">
        <v>41772</v>
      </c>
      <c r="B8266" s="5"/>
      <c r="C8266" s="8" t="s">
        <v>458</v>
      </c>
      <c r="D8266" s="2" t="s">
        <v>518</v>
      </c>
      <c r="E8266" s="6"/>
      <c r="F8266" s="12" t="b">
        <v>0</v>
      </c>
      <c r="G8266" s="2" t="s">
        <v>41773</v>
      </c>
      <c r="H8266" s="1"/>
      <c r="I8266" s="2" t="s">
        <v>41774</v>
      </c>
      <c r="J8266" s="2" t="s">
        <v>41775</v>
      </c>
      <c r="K8266" s="1"/>
      <c r="L8266" s="1"/>
      <c r="M8266" s="1"/>
      <c r="N8266" s="1"/>
      <c r="O8266" s="1"/>
      <c r="P8266" s="1"/>
      <c r="Q8266" s="2" t="s">
        <v>41776</v>
      </c>
      <c r="R8266" s="1"/>
      <c r="S8266" s="1"/>
      <c r="T8266" s="1"/>
      <c r="U8266" s="1"/>
      <c r="V8266" s="1"/>
      <c r="W8266" s="1"/>
      <c r="X8266" s="1"/>
      <c r="Y8266" s="1"/>
      <c r="Z8266" s="1"/>
      <c r="AA8266" s="1"/>
      <c r="AB8266" s="1"/>
      <c r="AC8266" s="1"/>
      <c r="AD8266" s="1"/>
      <c r="AE8266" s="1"/>
      <c r="AF8266" s="1"/>
    </row>
    <row r="8267">
      <c r="A8267" s="2" t="s">
        <v>41777</v>
      </c>
      <c r="B8267" s="5"/>
      <c r="C8267" s="8" t="s">
        <v>458</v>
      </c>
      <c r="D8267" s="2" t="s">
        <v>102</v>
      </c>
      <c r="E8267" s="7"/>
      <c r="F8267" s="12" t="b">
        <v>0</v>
      </c>
      <c r="G8267" s="2" t="s">
        <v>41778</v>
      </c>
      <c r="H8267" s="1"/>
      <c r="I8267" s="2" t="s">
        <v>41779</v>
      </c>
      <c r="J8267" s="2" t="s">
        <v>41780</v>
      </c>
      <c r="K8267" s="1"/>
      <c r="L8267" s="1"/>
      <c r="M8267" s="1"/>
      <c r="N8267" s="1"/>
      <c r="O8267" s="1"/>
      <c r="P8267" s="1"/>
      <c r="Q8267" s="2" t="s">
        <v>41781</v>
      </c>
      <c r="R8267" s="1"/>
      <c r="S8267" s="1"/>
      <c r="T8267" s="1"/>
      <c r="U8267" s="1"/>
      <c r="V8267" s="1"/>
      <c r="W8267" s="1"/>
      <c r="X8267" s="1"/>
      <c r="Y8267" s="1"/>
      <c r="Z8267" s="1"/>
      <c r="AA8267" s="1"/>
      <c r="AB8267" s="1"/>
      <c r="AC8267" s="1"/>
      <c r="AD8267" s="1"/>
      <c r="AE8267" s="1"/>
      <c r="AF8267" s="1"/>
    </row>
    <row r="8268">
      <c r="A8268" s="2" t="s">
        <v>41782</v>
      </c>
      <c r="B8268" s="5"/>
      <c r="C8268" s="8" t="s">
        <v>458</v>
      </c>
      <c r="D8268" s="2" t="s">
        <v>518</v>
      </c>
      <c r="E8268" s="6"/>
      <c r="F8268" s="12" t="b">
        <v>0</v>
      </c>
      <c r="G8268" s="2" t="s">
        <v>41783</v>
      </c>
      <c r="H8268" s="1"/>
      <c r="I8268" s="2" t="s">
        <v>41784</v>
      </c>
      <c r="J8268" s="2" t="s">
        <v>41785</v>
      </c>
      <c r="K8268" s="1"/>
      <c r="L8268" s="1"/>
      <c r="M8268" s="1"/>
      <c r="N8268" s="1"/>
      <c r="O8268" s="1"/>
      <c r="P8268" s="1"/>
      <c r="Q8268" s="2" t="s">
        <v>41786</v>
      </c>
      <c r="R8268" s="1"/>
      <c r="S8268" s="1"/>
      <c r="T8268" s="1"/>
      <c r="U8268" s="1"/>
      <c r="V8268" s="1"/>
      <c r="W8268" s="1"/>
      <c r="X8268" s="1"/>
      <c r="Y8268" s="1"/>
      <c r="Z8268" s="1"/>
      <c r="AA8268" s="1"/>
      <c r="AB8268" s="1"/>
      <c r="AC8268" s="1"/>
      <c r="AD8268" s="1"/>
      <c r="AE8268" s="1"/>
      <c r="AF8268" s="1"/>
    </row>
    <row r="8269">
      <c r="A8269" s="2" t="s">
        <v>41787</v>
      </c>
      <c r="B8269" s="5"/>
      <c r="C8269" s="8" t="s">
        <v>458</v>
      </c>
      <c r="D8269" s="2" t="s">
        <v>518</v>
      </c>
      <c r="E8269" s="7"/>
      <c r="F8269" s="12" t="b">
        <v>0</v>
      </c>
      <c r="G8269" s="2" t="s">
        <v>41788</v>
      </c>
      <c r="H8269" s="1"/>
      <c r="I8269" s="2" t="s">
        <v>41789</v>
      </c>
      <c r="J8269" s="2" t="s">
        <v>41790</v>
      </c>
      <c r="K8269" s="1"/>
      <c r="L8269" s="1"/>
      <c r="M8269" s="1"/>
      <c r="N8269" s="1"/>
      <c r="O8269" s="1"/>
      <c r="P8269" s="1"/>
      <c r="Q8269" s="2" t="s">
        <v>41791</v>
      </c>
      <c r="R8269" s="1"/>
      <c r="S8269" s="1"/>
      <c r="T8269" s="1"/>
      <c r="U8269" s="1"/>
      <c r="V8269" s="1"/>
      <c r="W8269" s="1"/>
      <c r="X8269" s="1"/>
      <c r="Y8269" s="1"/>
      <c r="Z8269" s="1"/>
      <c r="AA8269" s="1"/>
      <c r="AB8269" s="1"/>
      <c r="AC8269" s="1"/>
      <c r="AD8269" s="1"/>
      <c r="AE8269" s="1"/>
      <c r="AF8269" s="1"/>
    </row>
    <row r="8270">
      <c r="A8270" s="2" t="s">
        <v>41792</v>
      </c>
      <c r="B8270" s="5"/>
      <c r="C8270" s="8" t="s">
        <v>458</v>
      </c>
      <c r="D8270" s="2" t="s">
        <v>459</v>
      </c>
      <c r="E8270" s="6"/>
      <c r="F8270" s="12" t="b">
        <v>0</v>
      </c>
      <c r="G8270" s="2" t="s">
        <v>41793</v>
      </c>
      <c r="H8270" s="1"/>
      <c r="I8270" s="2" t="s">
        <v>41794</v>
      </c>
      <c r="J8270" s="2" t="s">
        <v>41795</v>
      </c>
      <c r="K8270" s="1"/>
      <c r="L8270" s="1"/>
      <c r="M8270" s="1"/>
      <c r="N8270" s="1"/>
      <c r="O8270" s="1"/>
      <c r="P8270" s="1"/>
      <c r="Q8270" s="2" t="s">
        <v>41796</v>
      </c>
      <c r="R8270" s="1"/>
      <c r="S8270" s="1"/>
      <c r="T8270" s="1"/>
      <c r="U8270" s="1"/>
      <c r="V8270" s="1"/>
      <c r="W8270" s="1"/>
      <c r="X8270" s="1"/>
      <c r="Y8270" s="1"/>
      <c r="Z8270" s="1"/>
      <c r="AA8270" s="1"/>
      <c r="AB8270" s="1"/>
      <c r="AC8270" s="1"/>
      <c r="AD8270" s="1"/>
      <c r="AE8270" s="1"/>
      <c r="AF8270" s="1"/>
    </row>
    <row r="8271">
      <c r="A8271" s="2" t="s">
        <v>41797</v>
      </c>
      <c r="B8271" s="5"/>
      <c r="C8271" s="8" t="s">
        <v>458</v>
      </c>
      <c r="D8271" s="2" t="s">
        <v>459</v>
      </c>
      <c r="E8271" s="7"/>
      <c r="F8271" s="12" t="b">
        <v>0</v>
      </c>
      <c r="G8271" s="2" t="s">
        <v>41798</v>
      </c>
      <c r="H8271" s="1"/>
      <c r="I8271" s="2" t="s">
        <v>41799</v>
      </c>
      <c r="J8271" s="2" t="s">
        <v>41800</v>
      </c>
      <c r="K8271" s="1"/>
      <c r="L8271" s="1"/>
      <c r="M8271" s="1"/>
      <c r="N8271" s="1"/>
      <c r="O8271" s="1"/>
      <c r="P8271" s="1"/>
      <c r="Q8271" s="2" t="s">
        <v>41801</v>
      </c>
      <c r="R8271" s="1"/>
      <c r="S8271" s="1"/>
      <c r="T8271" s="1"/>
      <c r="U8271" s="1"/>
      <c r="V8271" s="1"/>
      <c r="W8271" s="1"/>
      <c r="X8271" s="1"/>
      <c r="Y8271" s="1"/>
      <c r="Z8271" s="1"/>
      <c r="AA8271" s="1"/>
      <c r="AB8271" s="1"/>
      <c r="AC8271" s="1"/>
      <c r="AD8271" s="1"/>
      <c r="AE8271" s="1"/>
      <c r="AF8271" s="1"/>
    </row>
    <row r="8272">
      <c r="A8272" s="2" t="s">
        <v>41802</v>
      </c>
      <c r="B8272" s="5"/>
      <c r="C8272" s="8" t="s">
        <v>458</v>
      </c>
      <c r="D8272" s="2" t="s">
        <v>102</v>
      </c>
      <c r="E8272" s="6"/>
      <c r="F8272" s="12" t="b">
        <v>0</v>
      </c>
      <c r="G8272" s="2" t="s">
        <v>41803</v>
      </c>
      <c r="H8272" s="1"/>
      <c r="I8272" s="2" t="s">
        <v>41804</v>
      </c>
      <c r="J8272" s="2" t="s">
        <v>41805</v>
      </c>
      <c r="K8272" s="1"/>
      <c r="L8272" s="1"/>
      <c r="M8272" s="1"/>
      <c r="N8272" s="1"/>
      <c r="O8272" s="1"/>
      <c r="P8272" s="1"/>
      <c r="Q8272" s="2" t="s">
        <v>41806</v>
      </c>
      <c r="R8272" s="1"/>
      <c r="S8272" s="1"/>
      <c r="T8272" s="1"/>
      <c r="U8272" s="1"/>
      <c r="V8272" s="1"/>
      <c r="W8272" s="1"/>
      <c r="X8272" s="1"/>
      <c r="Y8272" s="1"/>
      <c r="Z8272" s="1"/>
      <c r="AA8272" s="1"/>
      <c r="AB8272" s="1"/>
      <c r="AC8272" s="1"/>
      <c r="AD8272" s="1"/>
      <c r="AE8272" s="1"/>
      <c r="AF8272" s="1"/>
    </row>
    <row r="8273">
      <c r="A8273" s="2" t="s">
        <v>41807</v>
      </c>
      <c r="B8273" s="5"/>
      <c r="C8273" s="8" t="s">
        <v>458</v>
      </c>
      <c r="D8273" s="2" t="s">
        <v>102</v>
      </c>
      <c r="E8273" s="7"/>
      <c r="F8273" s="12" t="b">
        <v>0</v>
      </c>
      <c r="G8273" s="2" t="s">
        <v>41808</v>
      </c>
      <c r="H8273" s="1"/>
      <c r="I8273" s="2" t="s">
        <v>41809</v>
      </c>
      <c r="J8273" s="2" t="s">
        <v>41810</v>
      </c>
      <c r="K8273" s="1"/>
      <c r="L8273" s="1"/>
      <c r="M8273" s="1"/>
      <c r="N8273" s="1"/>
      <c r="O8273" s="1"/>
      <c r="P8273" s="1"/>
      <c r="Q8273" s="2" t="s">
        <v>41811</v>
      </c>
      <c r="R8273" s="1"/>
      <c r="S8273" s="1"/>
      <c r="T8273" s="1"/>
      <c r="U8273" s="1"/>
      <c r="V8273" s="1"/>
      <c r="W8273" s="1"/>
      <c r="X8273" s="1"/>
      <c r="Y8273" s="1"/>
      <c r="Z8273" s="1"/>
      <c r="AA8273" s="1"/>
      <c r="AB8273" s="1"/>
      <c r="AC8273" s="1"/>
      <c r="AD8273" s="1"/>
      <c r="AE8273" s="1"/>
      <c r="AF8273" s="1"/>
    </row>
    <row r="8274">
      <c r="A8274" s="2" t="s">
        <v>41812</v>
      </c>
      <c r="B8274" s="5"/>
      <c r="C8274" s="8" t="s">
        <v>458</v>
      </c>
      <c r="D8274" s="2" t="s">
        <v>1150</v>
      </c>
      <c r="E8274" s="6"/>
      <c r="F8274" s="12" t="b">
        <v>0</v>
      </c>
      <c r="G8274" s="2" t="s">
        <v>41813</v>
      </c>
      <c r="H8274" s="1"/>
      <c r="I8274" s="2" t="s">
        <v>41814</v>
      </c>
      <c r="J8274" s="2" t="s">
        <v>41815</v>
      </c>
      <c r="K8274" s="1"/>
      <c r="L8274" s="1"/>
      <c r="M8274" s="1"/>
      <c r="N8274" s="1"/>
      <c r="O8274" s="1"/>
      <c r="P8274" s="1"/>
      <c r="Q8274" s="2" t="s">
        <v>41816</v>
      </c>
      <c r="R8274" s="1"/>
      <c r="S8274" s="1"/>
      <c r="T8274" s="1"/>
      <c r="U8274" s="1"/>
      <c r="V8274" s="1"/>
      <c r="W8274" s="1"/>
      <c r="X8274" s="1"/>
      <c r="Y8274" s="1"/>
      <c r="Z8274" s="1"/>
      <c r="AA8274" s="1"/>
      <c r="AB8274" s="1"/>
      <c r="AC8274" s="1"/>
      <c r="AD8274" s="1"/>
      <c r="AE8274" s="1"/>
      <c r="AF8274" s="1"/>
    </row>
    <row r="8275">
      <c r="A8275" s="2" t="s">
        <v>41817</v>
      </c>
      <c r="B8275" s="5"/>
      <c r="C8275" s="8" t="s">
        <v>458</v>
      </c>
      <c r="D8275" s="2" t="s">
        <v>518</v>
      </c>
      <c r="E8275" s="7"/>
      <c r="F8275" s="12" t="b">
        <v>0</v>
      </c>
      <c r="G8275" s="2" t="s">
        <v>41818</v>
      </c>
      <c r="H8275" s="1"/>
      <c r="I8275" s="2" t="s">
        <v>41819</v>
      </c>
      <c r="J8275" s="2" t="s">
        <v>41820</v>
      </c>
      <c r="K8275" s="1"/>
      <c r="L8275" s="1"/>
      <c r="M8275" s="1"/>
      <c r="N8275" s="1"/>
      <c r="O8275" s="1"/>
      <c r="P8275" s="1"/>
      <c r="Q8275" s="2" t="s">
        <v>41821</v>
      </c>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A8F77BC9-2819-434E-82BC-248CDAC3BF8B}" filter="1" showAutoFilter="1">
      <autoFilter ref="$A$1:$U$5415">
        <filterColumn colId="2">
          <filters>
            <filter val="proper word"/>
            <filter val="phrase"/>
            <filter val="affix"/>
          </filters>
        </filterColumn>
      </autoFilter>
    </customSheetView>
    <customSheetView guid="{DA6789F1-7367-4D00-985E-5A3C43BDFC91}"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Espanisa (guante), Fransesa (gant), Pilipinasa (guwante), Vyetnamsa (găng tay), (軍手 “gunte”)"/>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5983CE95-5B80-4709-89DA-2295F8167F87}"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35DCF336-89B0-4388-94C9-45C386AF795B}" filter="1" showAutoFilter="1">
      <autoFilter ref="$A$1:$U$5127">
        <filterColumn colId="2">
          <filters>
            <filter val="proper word"/>
            <filter val="phrase"/>
            <filter val="root"/>
          </filters>
        </filterColumn>
      </autoFilter>
    </customSheetView>
    <customSheetView guid="{3A6C13F9-C8D9-42CB-92F9-8D15E25601EC}" filter="1" showAutoFilter="1">
      <autoFilter ref="$A$1:$U$6475">
        <filterColumn colId="3">
          <filters blank="1">
            <filter val="n jm"/>
            <filter val="d.oj"/>
            <filter val="b; m"/>
            <filter val="f.lin"/>
            <filter val="b.oj.ru"/>
            <filter val="b.oj.ru; il"/>
            <filter val="n"/>
          </filters>
        </filterColumn>
      </autoFilter>
    </customSheetView>
    <customSheetView guid="{8F152D73-74A1-4294-9ED8-005B033B391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8274</v>
      </c>
      <c r="B2" s="44" t="s">
        <v>41822</v>
      </c>
    </row>
    <row r="4">
      <c r="A4" s="44" t="s">
        <v>41823</v>
      </c>
      <c r="B4" s="44" t="s">
        <v>41824</v>
      </c>
      <c r="C4" s="44" t="s">
        <v>41825</v>
      </c>
      <c r="D4" s="45" t="s">
        <v>41826</v>
      </c>
    </row>
    <row r="5">
      <c r="A5" s="44">
        <f>countif(Dictionary!Q:Q, "*"&amp;B5&amp;"*")</f>
        <v>2018</v>
      </c>
      <c r="B5" s="44" t="s">
        <v>10638</v>
      </c>
      <c r="C5" s="46">
        <f>countif(Dictionary!Q:Q, "*"&amp;B5&amp;"*")/(countif(Dictionary!C:C, B25)-1)</f>
        <v>0.6601243049</v>
      </c>
      <c r="D5" s="47">
        <f t="array" ref="D5">row(index(Dictionary!Q:Q,match(true, isnumber(search("*"&amp;B5&amp;"*", Dictionary!Q:Q)),0)))</f>
        <v>8</v>
      </c>
    </row>
    <row r="6">
      <c r="A6" s="44">
        <f>countif(Dictionary!Q:Q, "*"&amp;B6&amp;"*")</f>
        <v>1879</v>
      </c>
      <c r="B6" s="44" t="s">
        <v>13820</v>
      </c>
      <c r="C6" s="46">
        <f>countif(Dictionary!Q:Q, "*"&amp;B6&amp;"*")/(countif(Dictionary!C:C, B25)-1)</f>
        <v>0.6146548904</v>
      </c>
      <c r="D6" s="47">
        <f t="array" ref="D6">row(index(Dictionary!Q:Q,match(true, isnumber(search("*"&amp;B6&amp;"*", Dictionary!Q:Q)),0)))</f>
        <v>22</v>
      </c>
    </row>
    <row r="7">
      <c r="A7" s="44">
        <f>countif(Dictionary!Q:Q, "*"&amp;B7&amp;"*")</f>
        <v>1767</v>
      </c>
      <c r="B7" s="44" t="s">
        <v>9590</v>
      </c>
      <c r="C7" s="46">
        <f>countif(Dictionary!Q:Q, "*"&amp;B7&amp;"*")/(countif(Dictionary!C:C, B25)-1)</f>
        <v>0.5780176644</v>
      </c>
      <c r="D7" s="47">
        <f t="array" ref="D7">row(index(Dictionary!Q:Q,match(true, isnumber(search("*"&amp;B7&amp;"*", Dictionary!Q:Q)),0)))</f>
        <v>22</v>
      </c>
    </row>
    <row r="8">
      <c r="A8" s="44">
        <f>countif(Dictionary!Q:Q, "*"&amp;B8&amp;"*")</f>
        <v>1655</v>
      </c>
      <c r="B8" s="44" t="s">
        <v>33778</v>
      </c>
      <c r="C8" s="46">
        <f>countif(Dictionary!Q:Q, "*"&amp;B8&amp;"*")/(countif(Dictionary!C:C, B25)-1)</f>
        <v>0.5413804383</v>
      </c>
      <c r="D8" s="47">
        <f t="array" ref="D8">row(index(Dictionary!Q:Q,match(true, isnumber(search("*"&amp;B8&amp;"*", Dictionary!Q:Q)),0)))</f>
        <v>22</v>
      </c>
    </row>
    <row r="9">
      <c r="A9" s="44">
        <f>countif(Dictionary!Q:Q, "*"&amp;B9&amp;"*")</f>
        <v>1923</v>
      </c>
      <c r="B9" s="44" t="s">
        <v>11126</v>
      </c>
      <c r="C9" s="46">
        <f>countif(Dictionary!Q:Q, "*"&amp;B9&amp;"*")/(countif(Dictionary!C:C, B25)-1)</f>
        <v>0.6290480864</v>
      </c>
      <c r="D9" s="47">
        <f t="array" ref="D9">row(index(Dictionary!Q:Q,match(true, isnumber(search("*"&amp;B9&amp;"*", Dictionary!Q:Q)),0)))</f>
        <v>8</v>
      </c>
    </row>
    <row r="10">
      <c r="A10" s="44">
        <f>countif(Dictionary!Q:Q, "*"&amp;B10&amp;"*")</f>
        <v>1687</v>
      </c>
      <c r="B10" s="44" t="s">
        <v>17519</v>
      </c>
      <c r="C10" s="46">
        <f>countif(Dictionary!Q:Q, "*"&amp;B10&amp;"*")/(countif(Dictionary!C:C, B25)-1)</f>
        <v>0.5518482172</v>
      </c>
      <c r="D10" s="47">
        <f t="array" ref="D10">row(index(Dictionary!Q:Q,match(true, isnumber(search("*"&amp;B10&amp;"*", Dictionary!Q:Q)),0)))</f>
        <v>22</v>
      </c>
    </row>
    <row r="11">
      <c r="A11" s="44">
        <f>countif(Dictionary!Q:Q, "*"&amp;B11&amp;"*")</f>
        <v>1442</v>
      </c>
      <c r="B11" s="44" t="s">
        <v>31598</v>
      </c>
      <c r="C11" s="46">
        <f>countif(Dictionary!Q:Q, "*"&amp;B11&amp;"*")/(countif(Dictionary!C:C, B25)-1)</f>
        <v>0.4717042852</v>
      </c>
      <c r="D11" s="47">
        <f t="array" ref="D11">row(index(Dictionary!Q:Q,match(true, isnumber(search("*"&amp;B11&amp;"*", Dictionary!Q:Q)),0)))</f>
        <v>22</v>
      </c>
    </row>
    <row r="12">
      <c r="A12" s="44">
        <f>countif(Dictionary!Q:Q, "*"&amp;B12&amp;"*")</f>
        <v>837</v>
      </c>
      <c r="B12" s="44" t="s">
        <v>32863</v>
      </c>
      <c r="C12" s="46">
        <f>countif(Dictionary!Q:Q, "*"&amp;B12&amp;"*")/(countif(Dictionary!C:C, B25)-1)</f>
        <v>0.273797841</v>
      </c>
      <c r="D12" s="47">
        <f t="array" ref="D12">row(index(Dictionary!Q:Q,match(true, isnumber(search("*"&amp;B12&amp;"*", Dictionary!Q:Q)),0)))</f>
        <v>8</v>
      </c>
    </row>
    <row r="13">
      <c r="A13" s="44">
        <f>countif(Dictionary!Q:Q, "*"&amp;B13&amp;"*")</f>
        <v>1338</v>
      </c>
      <c r="B13" s="44" t="s">
        <v>22195</v>
      </c>
      <c r="C13" s="46">
        <f>countif(Dictionary!Q:Q, "*"&amp;B13&amp;"*")/(countif(Dictionary!C:C, B25)-1)</f>
        <v>0.4376840039</v>
      </c>
      <c r="D13" s="47">
        <f t="array" ref="D13">row(index(Dictionary!Q:Q,match(true, isnumber(search("*"&amp;B13&amp;"*", Dictionary!Q:Q)),0)))</f>
        <v>22</v>
      </c>
    </row>
    <row r="14">
      <c r="A14" s="44">
        <f>countif(Dictionary!Q:Q, "*"&amp;B14&amp;"*")</f>
        <v>1534</v>
      </c>
      <c r="B14" s="44" t="s">
        <v>29249</v>
      </c>
      <c r="C14" s="46">
        <f>countif(Dictionary!Q:Q, "*"&amp;B14&amp;"*")/(countif(Dictionary!C:C, B25)-1)</f>
        <v>0.5017991495</v>
      </c>
      <c r="D14" s="47">
        <f t="array" ref="D14">row(index(Dictionary!Q:Q,match(true, isnumber(search("*"&amp;B14&amp;"*", Dictionary!Q:Q)),0)))</f>
        <v>22</v>
      </c>
    </row>
    <row r="15">
      <c r="A15" s="44">
        <f>countif(Dictionary!Q:Q, "*"&amp;B15&amp;"*")</f>
        <v>830</v>
      </c>
      <c r="B15" s="44" t="s">
        <v>39369</v>
      </c>
      <c r="C15" s="46">
        <f>countif(Dictionary!Q:Q, "*"&amp;B15&amp;"*")/(countif(Dictionary!C:C, B25)-1)</f>
        <v>0.2715080144</v>
      </c>
      <c r="D15" s="47">
        <f t="array" ref="D15">row(index(Dictionary!Q:Q,match(true, isnumber(search("*"&amp;B15&amp;"*", Dictionary!Q:Q)),0)))</f>
        <v>22</v>
      </c>
    </row>
    <row r="16">
      <c r="A16" s="44">
        <f>countif(Dictionary!Q:Q, "*"&amp;B16&amp;"*")</f>
        <v>1410</v>
      </c>
      <c r="B16" s="44" t="s">
        <v>16583</v>
      </c>
      <c r="C16" s="46">
        <f>countif(Dictionary!Q:Q, "*"&amp;B16&amp;"*")/(countif(Dictionary!C:C, B25)-1)</f>
        <v>0.4612365064</v>
      </c>
      <c r="D16" s="47">
        <f t="array" ref="D16">row(index(Dictionary!Q:Q,match(true, isnumber(search("*"&amp;B16&amp;"*", Dictionary!Q:Q)),0)))</f>
        <v>18</v>
      </c>
    </row>
    <row r="17">
      <c r="A17" s="44">
        <f>countif(Dictionary!Q:Q, "*"&amp;B17&amp;"*")</f>
        <v>806</v>
      </c>
      <c r="B17" s="44" t="s">
        <v>37212</v>
      </c>
      <c r="C17" s="46">
        <f>countif(Dictionary!Q:Q, "*"&amp;B17&amp;"*")/(countif(Dictionary!C:C, B25)-1)</f>
        <v>0.2636571802</v>
      </c>
      <c r="D17" s="47">
        <f t="array" ref="D17">row(index(Dictionary!Q:Q,match(true, isnumber(search("*"&amp;B17&amp;"*", Dictionary!Q:Q)),0)))</f>
        <v>22</v>
      </c>
    </row>
    <row r="18">
      <c r="A18" s="44">
        <f>countif(Dictionary!Q:Q, "*"&amp;B18&amp;"*")</f>
        <v>1394</v>
      </c>
      <c r="B18" s="44" t="s">
        <v>2268</v>
      </c>
      <c r="C18" s="46">
        <f>countif(Dictionary!Q:Q, "*"&amp;B18&amp;"*")/(countif(Dictionary!C:C, B25)-1)</f>
        <v>0.4560026169</v>
      </c>
      <c r="D18" s="47">
        <f t="array" ref="D18">row(index(Dictionary!Q:Q,match(true, isnumber(search("*"&amp;B18&amp;"*", Dictionary!Q:Q)),0)))</f>
        <v>22</v>
      </c>
    </row>
    <row r="19">
      <c r="A19" s="44">
        <f>countif(Dictionary!Q:Q, "*"&amp;B19&amp;"*")</f>
        <v>1111</v>
      </c>
      <c r="B19" s="44" t="s">
        <v>36359</v>
      </c>
      <c r="C19" s="46">
        <f>countif(Dictionary!Q:Q, "*"&amp;B19&amp;"*")/(countif(Dictionary!C:C, B25)-1)</f>
        <v>0.3634281976</v>
      </c>
      <c r="D19" s="47">
        <f t="array" ref="D19">row(index(Dictionary!Q:Q,match(true, isnumber(search("*"&amp;B19&amp;"*", Dictionary!Q:Q)),0)))</f>
        <v>22</v>
      </c>
    </row>
    <row r="20">
      <c r="A20" s="44">
        <f>countif(Dictionary!Q:Q, "*"&amp;B20&amp;"*")</f>
        <v>1702</v>
      </c>
      <c r="B20" s="44" t="s">
        <v>30885</v>
      </c>
      <c r="C20" s="46">
        <f>countif(Dictionary!Q:Q, "*"&amp;B20&amp;"*")/(countif(Dictionary!C:C, B25)-1)</f>
        <v>0.5567549886</v>
      </c>
      <c r="D20" s="47">
        <f t="array" ref="D20">row(index(Dictionary!Q:Q,match(true, isnumber(search("*"&amp;B20&amp;"*", Dictionary!Q:Q)),0)))</f>
        <v>22</v>
      </c>
    </row>
    <row r="21">
      <c r="A21" s="44">
        <f>countif(Dictionary!Q:Q, "*"&amp;B21&amp;"*")</f>
        <v>1773</v>
      </c>
      <c r="B21" s="44" t="s">
        <v>38437</v>
      </c>
      <c r="C21" s="46">
        <f>countif(Dictionary!Q:Q, "*"&amp;B21&amp;"*")/(countif(Dictionary!C:C, B25)-1)</f>
        <v>0.5799803729</v>
      </c>
      <c r="D21" s="47">
        <f t="array" ref="D21">row(index(Dictionary!Q:Q,match(true, isnumber(search("*"&amp;B21&amp;"*", Dictionary!Q:Q)),0)))</f>
        <v>18</v>
      </c>
    </row>
    <row r="22">
      <c r="A22" s="47">
        <f>countif(Dictionary!Q:Q, "*"&amp;B22&amp;"*")</f>
        <v>35</v>
      </c>
      <c r="B22" s="44" t="s">
        <v>23070</v>
      </c>
      <c r="C22" s="46">
        <f>countif(Dictionary!Q:Q, "*"&amp;B22&amp;"*")/(countif(Dictionary!C:C, B25)-1)</f>
        <v>0.01144913314</v>
      </c>
      <c r="D22" s="47">
        <f t="array" ref="D22">row(index(Dictionary!Q:Q,match(true, isnumber(search("*"&amp;B22&amp;"*", Dictionary!Q:Q)),0)))</f>
        <v>105</v>
      </c>
    </row>
    <row r="23">
      <c r="A23" s="48"/>
      <c r="B23" s="41"/>
    </row>
    <row r="24">
      <c r="A24" s="49" t="s">
        <v>41823</v>
      </c>
      <c r="B24" s="49" t="s">
        <v>41827</v>
      </c>
      <c r="C24" s="49" t="s">
        <v>41828</v>
      </c>
    </row>
    <row r="25">
      <c r="A25" s="44">
        <f>countif(Dictionary!C:C, B25)</f>
        <v>3058</v>
      </c>
      <c r="B25" s="44" t="s">
        <v>423</v>
      </c>
      <c r="C25" s="50">
        <f>A25/(counta(Dictionary!A:A)-1)</f>
        <v>0.3695914914</v>
      </c>
    </row>
    <row r="26">
      <c r="A26" s="44">
        <f>countif(Dictionary!C:C, B26)</f>
        <v>442</v>
      </c>
      <c r="B26" s="44" t="s">
        <v>469</v>
      </c>
      <c r="C26" s="50">
        <f>A26/(counta(Dictionary!A:A)-1)</f>
        <v>0.05342035291</v>
      </c>
    </row>
    <row r="27">
      <c r="A27" s="44">
        <f>countif(Dictionary!C:C, B27)</f>
        <v>4309</v>
      </c>
      <c r="B27" s="44" t="s">
        <v>458</v>
      </c>
      <c r="C27" s="46">
        <f>A27/(counta(Dictionary!A:A)-1)</f>
        <v>0.5207880106</v>
      </c>
    </row>
    <row r="28">
      <c r="A28" s="44">
        <f>countif(Dictionary!C:C, B28)</f>
        <v>334</v>
      </c>
      <c r="B28" s="44" t="s">
        <v>356</v>
      </c>
      <c r="C28" s="46">
        <f>A28/(counta(Dictionary!A:A)-1)</f>
        <v>0.040367416</v>
      </c>
    </row>
    <row r="29">
      <c r="A29" s="44">
        <f>countif(Dictionary!C:C, B29)</f>
        <v>131</v>
      </c>
      <c r="B29" s="44" t="s">
        <v>22</v>
      </c>
      <c r="C29" s="46">
        <f>A29/(counta(Dictionary!A:A)-1)</f>
        <v>0.01583272903</v>
      </c>
    </row>
    <row r="31">
      <c r="A31" s="44" t="s">
        <v>41823</v>
      </c>
      <c r="B31" s="44" t="s">
        <v>41829</v>
      </c>
      <c r="C31" s="43"/>
    </row>
    <row r="32">
      <c r="A32" s="44">
        <f>countif(Dictionary!G:G, "*"&amp;B32&amp;"*")</f>
        <v>0</v>
      </c>
      <c r="B32" s="44" t="s">
        <v>41830</v>
      </c>
      <c r="C32" s="44" t="s">
        <v>41831</v>
      </c>
    </row>
    <row r="33">
      <c r="A33" s="44">
        <f>countif(Dictionary!G:G, "*"&amp;B33&amp;"*")</f>
        <v>0</v>
      </c>
      <c r="B33" s="44" t="s">
        <v>41832</v>
      </c>
      <c r="C33" s="44" t="s">
        <v>41833</v>
      </c>
    </row>
    <row r="34">
      <c r="A34" s="44">
        <f>countif(Dictionary!G:G, "*"&amp;B34&amp;"*")</f>
        <v>0</v>
      </c>
      <c r="B34" s="44" t="s">
        <v>41834</v>
      </c>
      <c r="C34" s="44" t="s">
        <v>41835</v>
      </c>
    </row>
    <row r="35">
      <c r="A35" s="44">
        <f>countif(Dictionary!G:G, "*"&amp;B35&amp;"*")</f>
        <v>20</v>
      </c>
      <c r="B35" s="44" t="s">
        <v>41836</v>
      </c>
      <c r="C35" s="44" t="s">
        <v>25365</v>
      </c>
    </row>
    <row r="36">
      <c r="A36" s="44">
        <f>countif(Dictionary!G:G, "*"&amp;B36&amp;"*")</f>
        <v>45</v>
      </c>
      <c r="B36" s="44" t="s">
        <v>41837</v>
      </c>
      <c r="C36" s="44" t="s">
        <v>30900</v>
      </c>
    </row>
    <row r="37">
      <c r="A37" s="44">
        <f>countif(Dictionary!G:G, "*"&amp;B37&amp;"*")</f>
        <v>14</v>
      </c>
      <c r="B37" s="44" t="s">
        <v>41838</v>
      </c>
      <c r="C37" s="44" t="s">
        <v>32090</v>
      </c>
    </row>
    <row r="38">
      <c r="A38" s="44">
        <f>countif(Dictionary!G:G, "*"&amp;B38&amp;"*")</f>
        <v>3</v>
      </c>
      <c r="B38" s="44" t="s">
        <v>41839</v>
      </c>
      <c r="C38" s="44" t="s">
        <v>41840</v>
      </c>
    </row>
    <row r="39">
      <c r="A39" s="44">
        <f>countif(Dictionary!G:G, "*"&amp;B39&amp;"*")</f>
        <v>15</v>
      </c>
      <c r="B39" s="44" t="s">
        <v>41841</v>
      </c>
      <c r="C39" s="44" t="s">
        <v>9040</v>
      </c>
    </row>
    <row r="40">
      <c r="A40" s="44">
        <f>countif(Dictionary!G:G, "*"&amp;B40&amp;"*")</f>
        <v>0</v>
      </c>
      <c r="B40" s="44" t="s">
        <v>41830</v>
      </c>
      <c r="C40" s="44" t="s">
        <v>41842</v>
      </c>
    </row>
    <row r="41">
      <c r="A41" s="44">
        <f>countif(Dictionary!G:G, "*"&amp;B41&amp;"*")</f>
        <v>0</v>
      </c>
      <c r="B41" s="44" t="s">
        <v>41832</v>
      </c>
      <c r="C41" s="44" t="s">
        <v>41843</v>
      </c>
    </row>
    <row r="42">
      <c r="A42" s="44">
        <f>countif(Dictionary!G:G, "*"&amp;B42&amp;"*")</f>
        <v>2</v>
      </c>
      <c r="B42" s="44" t="s">
        <v>41844</v>
      </c>
      <c r="C42" s="44" t="s">
        <v>17961</v>
      </c>
    </row>
    <row r="43">
      <c r="A43" s="44">
        <f>countif(Dictionary!G:G, "*"&amp;B43&amp;"*")</f>
        <v>19</v>
      </c>
      <c r="B43" s="44" t="s">
        <v>6314</v>
      </c>
      <c r="C43" s="44" t="s">
        <v>29542</v>
      </c>
    </row>
    <row r="44">
      <c r="A44" s="44">
        <f>countif(Dictionary!G:G, "*"&amp;B44&amp;"*")</f>
        <v>2</v>
      </c>
      <c r="B44" s="44" t="s">
        <v>41845</v>
      </c>
      <c r="C44" s="44" t="s">
        <v>36062</v>
      </c>
    </row>
    <row r="46">
      <c r="A46" s="51" t="s">
        <v>41846</v>
      </c>
      <c r="B46" s="51" t="s">
        <v>41847</v>
      </c>
      <c r="C46" s="51" t="s">
        <v>41848</v>
      </c>
      <c r="D46" s="51" t="s">
        <v>41849</v>
      </c>
      <c r="E46" s="51" t="s">
        <v>41850</v>
      </c>
    </row>
    <row r="47">
      <c r="A47" s="43">
        <f>COUNTA(Dictionary!A:A)-COUNTA(Dictionary!C:C)</f>
        <v>0</v>
      </c>
      <c r="B47" s="52" t="str">
        <f>Dictionary!C1</f>
        <v>Category</v>
      </c>
      <c r="C47" s="50">
        <f>1-A47/A2</f>
        <v>1</v>
      </c>
      <c r="D47" s="53">
        <f t="array" ref="D47">row(index(Dictionary!C:C,match(false,index((Dictionary!C:C&gt;0),0),0)))</f>
        <v>8276</v>
      </c>
      <c r="E47" s="54" t="str">
        <f t="shared" ref="E47:E61" si="1">indirect("Dictionary!A"&amp;D47)</f>
        <v/>
      </c>
    </row>
    <row r="48">
      <c r="A48" s="43">
        <f>COUNTA(Dictionary!A:A)-COUNTA(Dictionary!D:D)</f>
        <v>8</v>
      </c>
      <c r="B48" s="52" t="str">
        <f>Dictionary!D1</f>
        <v>WordClass</v>
      </c>
      <c r="C48" s="50">
        <f>1-A48/A2</f>
        <v>0.9990331158</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8276</v>
      </c>
      <c r="E49" s="54" t="str">
        <f t="shared" si="1"/>
        <v/>
      </c>
    </row>
    <row r="50">
      <c r="A50" s="43">
        <f>COUNTA(Dictionary!A:A)-COUNTA(Dictionary!H:H)</f>
        <v>8151</v>
      </c>
      <c r="B50" s="52" t="str">
        <f>Dictionary!H1</f>
        <v>SearchTermsEng</v>
      </c>
      <c r="C50" s="50">
        <f>1-A50/A2</f>
        <v>0.01486584482</v>
      </c>
      <c r="D50" s="53">
        <f t="array" ref="D50">row(index(Dictionary!H:H,match(false,index((Dictionary!H:H&gt;0),0),0)))</f>
        <v>2</v>
      </c>
      <c r="E50" s="54" t="str">
        <f t="shared" si="1"/>
        <v>-abil</v>
      </c>
    </row>
    <row r="51">
      <c r="A51" s="43">
        <f>COUNTA(Dictionary!A:A)-COUNTA(#REF!)</f>
        <v>8274</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0.9998791395</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0.9998791395</v>
      </c>
      <c r="D53" s="55">
        <f t="array" ref="D53">row(index(Dictionary!J:J,match(false,index((Dictionary!J:J&gt;0),0),0)))</f>
        <v>8248</v>
      </c>
      <c r="E53" s="56" t="str">
        <f t="shared" si="1"/>
        <v>gancikowa</v>
      </c>
    </row>
    <row r="54">
      <c r="A54" s="57">
        <f>COUNTA(Dictionary!A:A)-COUNTA(Dictionary!L:L)</f>
        <v>8121</v>
      </c>
      <c r="B54" s="56" t="str">
        <f>Dictionary!L1</f>
        <v>TranslationDeu</v>
      </c>
      <c r="C54" s="58">
        <f>1-A54/A2</f>
        <v>0.01849166062</v>
      </c>
      <c r="D54" s="55">
        <f t="array" ref="D54">row(index(Dictionary!L:L,match(false,index((Dictionary!L:L&gt;0),0),0)))</f>
        <v>3</v>
      </c>
      <c r="E54" s="56" t="str">
        <f t="shared" si="1"/>
        <v>-bimar</v>
      </c>
    </row>
    <row r="55">
      <c r="A55" s="57">
        <f>COUNTA(Dictionary!A:A)-COUNTA(Dictionary!O:O)</f>
        <v>8267</v>
      </c>
      <c r="B55" s="56" t="str">
        <f>Dictionary!O1</f>
        <v>Example</v>
      </c>
      <c r="C55" s="58">
        <f>1-A55/A2</f>
        <v>0.0008460236887</v>
      </c>
      <c r="D55" s="55">
        <f t="array" ref="D55">row(index(Dictionary!O:O,match(false,index((Dictionary!O:O&gt;0),0),0)))</f>
        <v>2</v>
      </c>
      <c r="E55" s="56" t="str">
        <f t="shared" si="1"/>
        <v>-abil</v>
      </c>
    </row>
    <row r="56">
      <c r="A56" s="57">
        <f>COUNTA(Dictionary!A:A)-COUNTA(Dictionary!P:P)</f>
        <v>5871</v>
      </c>
      <c r="B56" s="56" t="str">
        <f>Dictionary!P1</f>
        <v>Tags</v>
      </c>
      <c r="C56" s="58">
        <f>1-A56/A2</f>
        <v>0.2904278463</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8276</v>
      </c>
      <c r="E57" s="56" t="str">
        <f t="shared" si="1"/>
        <v/>
      </c>
    </row>
    <row r="58">
      <c r="A58" s="57">
        <f>COUNTA(Dictionary!A:A)-COUNTA(#REF!)</f>
        <v>8274</v>
      </c>
      <c r="B58" s="55" t="str">
        <f>#REF!</f>
        <v>#REF!</v>
      </c>
      <c r="C58" s="58">
        <f>1-A58/A2</f>
        <v>0</v>
      </c>
      <c r="D58" s="55" t="str">
        <f t="array" ref="D58">row(index(#REF!,match(false,index((#REF!&gt;0),0),0)))</f>
        <v>#REF!</v>
      </c>
      <c r="E58" s="55" t="str">
        <f t="shared" si="1"/>
        <v>#REF!</v>
      </c>
    </row>
    <row r="59">
      <c r="A59" s="57">
        <f>COUNTA(Dictionary!A:A)-COUNTA(Dictionary!S:S)</f>
        <v>8165</v>
      </c>
      <c r="B59" s="56" t="str">
        <f>Dictionary!S1</f>
        <v>TranslationFra</v>
      </c>
      <c r="C59" s="58">
        <f>1-A59/A2</f>
        <v>0.01317379744</v>
      </c>
      <c r="D59" s="55">
        <f t="array" ref="D59">row(index(Dictionary!S:S,match(false,index((Dictionary!S:S&gt;0),0),0)))</f>
        <v>2</v>
      </c>
      <c r="E59" s="56" t="str">
        <f t="shared" si="1"/>
        <v>-abil</v>
      </c>
    </row>
    <row r="60">
      <c r="A60" s="57">
        <f>COUNTA(Dictionary!A:A)-COUNTA(Dictionary!T:T)</f>
        <v>7176</v>
      </c>
      <c r="B60" s="56" t="str">
        <f>Dictionary!T1</f>
        <v>TranslationRus</v>
      </c>
      <c r="C60" s="58">
        <f>1-A60/A2</f>
        <v>0.1327048586</v>
      </c>
      <c r="D60" s="55">
        <f t="array" ref="D60">row(index(Dictionary!T:T,match(false,index((Dictionary!T:T&gt;0),0),0)))</f>
        <v>2</v>
      </c>
      <c r="E60" s="56" t="str">
        <f t="shared" si="1"/>
        <v>-abil</v>
      </c>
    </row>
    <row r="61">
      <c r="A61" s="57">
        <f>COUNTA(Dictionary!A:A)-COUNTA(Dictionary!U:U)</f>
        <v>8228</v>
      </c>
      <c r="B61" s="56" t="str">
        <f>Dictionary!U1</f>
        <v>TranslationZho</v>
      </c>
      <c r="C61" s="58">
        <f>1-A61/A2</f>
        <v>0.00555958424</v>
      </c>
      <c r="D61" s="55">
        <f t="array" ref="D61">row(index(Dictionary!U:U,match(false,index((Dictionary!U:U&gt;0),0),0)))</f>
        <v>2</v>
      </c>
      <c r="E61" s="56" t="str">
        <f t="shared" si="1"/>
        <v>-abil</v>
      </c>
    </row>
    <row r="63">
      <c r="A63" s="44" t="s">
        <v>41851</v>
      </c>
      <c r="B63" s="44" t="s">
        <v>41852</v>
      </c>
      <c r="C63" s="44" t="s">
        <v>41828</v>
      </c>
      <c r="D63" s="44" t="s">
        <v>41853</v>
      </c>
      <c r="E63" s="44" t="s">
        <v>41828</v>
      </c>
      <c r="F63" s="44" t="s">
        <v>41854</v>
      </c>
      <c r="G63" s="44" t="s">
        <v>41828</v>
      </c>
      <c r="H63" s="44" t="s">
        <v>41855</v>
      </c>
      <c r="I63" s="44" t="s">
        <v>41828</v>
      </c>
      <c r="J63" s="44" t="s">
        <v>41856</v>
      </c>
      <c r="K63" s="44" t="s">
        <v>41828</v>
      </c>
    </row>
    <row r="64">
      <c r="A64" s="44" t="s">
        <v>422</v>
      </c>
      <c r="B64" s="59">
        <f>IFERROR(__xludf.DUMMYFUNCTION("sumproduct(len(filter(Dictionary!A:A,Dictionary!C:C=""root""))-len(substitute(lower(filter(Dictionary!A:A,Dictionary!C:C=""root"")),A64,"""")))"),2364.0)</f>
        <v>2364</v>
      </c>
      <c r="C64" s="50">
        <f>IFERROR(__xludf.DUMMYFUNCTION("B64/sumproduct(len(filter(Dictionary!A:A,Dictionary!C:C=""root"")))"),0.13943612126931698)</f>
        <v>0.1394361213</v>
      </c>
      <c r="D64" s="43">
        <f>countifs(Dictionary!A:A,"*"&amp;A64,Dictionary!C:C,"root")</f>
        <v>580</v>
      </c>
      <c r="E64" s="50">
        <f>D64/(countif(Dictionary!C:C,"root")-1)</f>
        <v>0.189728492</v>
      </c>
      <c r="F64" s="43">
        <f>countifs(Dictionary!A:A,"*"&amp;A64&amp;"*",Dictionary!C:C,"root")</f>
        <v>1804</v>
      </c>
      <c r="G64" s="50">
        <f>F64/(countif(Dictionary!C:C,"root")-1)</f>
        <v>0.5901210337</v>
      </c>
      <c r="H64" s="43">
        <f>countifs(Dictionary!A:A,"*"&amp;A64&amp;"*"&amp;A64&amp;"*",Dictionary!C:C,"root")</f>
        <v>520</v>
      </c>
      <c r="I64" s="50">
        <f>H64/(countif(Dictionary!C:C,"root")-1)</f>
        <v>0.1701014066</v>
      </c>
      <c r="J64" s="44">
        <f>countifs(Dictionary!A:A,A64&amp;"*",Dictionary!C:C,"root")</f>
        <v>177</v>
      </c>
      <c r="K64" s="50">
        <f>J64/(countif(Dictionary!C:C,"root")-1)</f>
        <v>0.05789990186</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IFERROR(__xludf.DUMMYFUNCTION("B65/sumproduct(len(filter(Dictionary!A:A,Dictionary!C:C=""root"")))"),0.02518579686209744)</f>
        <v>0.02518579686</v>
      </c>
      <c r="D65" s="43">
        <f>countifs(Dictionary!A:A,"*"&amp;A65,Dictionary!C:C,"root")</f>
        <v>0</v>
      </c>
      <c r="E65" s="50">
        <f>D65/(countif(Dictionary!C:C,"root")-1)</f>
        <v>0</v>
      </c>
      <c r="F65" s="43">
        <f>countifs(Dictionary!A:A,"*"&amp;A65&amp;"*",Dictionary!C:C,"root")</f>
        <v>407</v>
      </c>
      <c r="G65" s="50">
        <f>F65/(countif(Dictionary!C:C,"root")-1)</f>
        <v>0.1331370625</v>
      </c>
      <c r="H65" s="43">
        <f>countifs(Dictionary!A:A,"*"&amp;A65&amp;"*"&amp;A65&amp;"*",Dictionary!C:C,"root")</f>
        <v>20</v>
      </c>
      <c r="I65" s="50">
        <f>H65/(countif(Dictionary!C:C,"root")-1)</f>
        <v>0.006542361793</v>
      </c>
      <c r="J65" s="44">
        <f>countifs(Dictionary!A:A,A65&amp;"*",Dictionary!C:C,"root")</f>
        <v>189</v>
      </c>
      <c r="K65" s="50">
        <f>J65/(countif(Dictionary!C:C,"root")-1)</f>
        <v>0.06182531894</v>
      </c>
    </row>
    <row r="66">
      <c r="A66" s="44" t="s">
        <v>41857</v>
      </c>
      <c r="B66" s="59">
        <f>IFERROR(__xludf.DUMMYFUNCTION("sumproduct(len(filter(Dictionary!A:A,Dictionary!C:C=""root""))-len(substitute(lower(filter(Dictionary!A:A,Dictionary!C:C=""root"")),A66,"""")))"),163.0)</f>
        <v>163</v>
      </c>
      <c r="C66" s="50">
        <f>IFERROR(__xludf.DUMMYFUNCTION("B66/sumproduct(len(filter(Dictionary!A:A,Dictionary!C:C=""root"")))"),0.00961425032440722)</f>
        <v>0.009614250324</v>
      </c>
      <c r="D66" s="43">
        <f>countifs(Dictionary!A:A,"*"&amp;A66,Dictionary!C:C,"root")</f>
        <v>0</v>
      </c>
      <c r="E66" s="50">
        <f>D66/(countif(Dictionary!C:C,"root")-1)</f>
        <v>0</v>
      </c>
      <c r="F66" s="43">
        <f>countifs(Dictionary!A:A,"*"&amp;A66&amp;"*",Dictionary!C:C,"root")</f>
        <v>159</v>
      </c>
      <c r="G66" s="50">
        <f>F66/(countif(Dictionary!C:C,"root")-1)</f>
        <v>0.05201177625</v>
      </c>
      <c r="H66" s="43">
        <f>countifs(Dictionary!A:A,"*"&amp;A66&amp;"*"&amp;A66&amp;"*",Dictionary!C:C,"root")</f>
        <v>4</v>
      </c>
      <c r="I66" s="50">
        <f>H66/(countif(Dictionary!C:C,"root")-1)</f>
        <v>0.001308472359</v>
      </c>
      <c r="J66" s="44">
        <f>countifs(Dictionary!A:A,A66&amp;"*",Dictionary!C:C,"root")</f>
        <v>75</v>
      </c>
      <c r="K66" s="50">
        <f>J66/(countif(Dictionary!C:C,"root")-1)</f>
        <v>0.02453385672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IFERROR(__xludf.DUMMYFUNCTION("B67/sumproduct(len(filter(Dictionary!A:A,Dictionary!C:C=""root"")))"),0.02518579686209744)</f>
        <v>0.02518579686</v>
      </c>
      <c r="D67" s="43">
        <f>countifs(Dictionary!A:A,"*"&amp;A67,Dictionary!C:C,"root")</f>
        <v>0</v>
      </c>
      <c r="E67" s="50">
        <f>D67/(countif(Dictionary!C:C,"root")-1)</f>
        <v>0</v>
      </c>
      <c r="F67" s="43">
        <f>countifs(Dictionary!A:A,"*"&amp;A67&amp;"*",Dictionary!C:C,"root")</f>
        <v>413</v>
      </c>
      <c r="G67" s="50">
        <f>F67/(countif(Dictionary!C:C,"root")-1)</f>
        <v>0.135099771</v>
      </c>
      <c r="H67" s="43">
        <f>countifs(Dictionary!A:A,"*"&amp;A67&amp;"*"&amp;A67&amp;"*",Dictionary!C:C,"root")</f>
        <v>14</v>
      </c>
      <c r="I67" s="50">
        <f>H67/(countif(Dictionary!C:C,"root")-1)</f>
        <v>0.004579653255</v>
      </c>
      <c r="J67" s="44">
        <f>countifs(Dictionary!A:A,A67&amp;"*",Dictionary!C:C,"root")</f>
        <v>138</v>
      </c>
      <c r="K67" s="50">
        <f>J67/(countif(Dictionary!C:C,"root")-1)</f>
        <v>0.04514229637</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IFERROR(__xludf.DUMMYFUNCTION("B68/sumproduct(len(filter(Dictionary!A:A,Dictionary!C:C=""root"")))"),0.07779874955762651)</f>
        <v>0.07779874956</v>
      </c>
      <c r="D68" s="43">
        <f>countifs(Dictionary!A:A,"*"&amp;A68,Dictionary!C:C,"root")</f>
        <v>297</v>
      </c>
      <c r="E68" s="50">
        <f>D68/(countif(Dictionary!C:C,"root")-1)</f>
        <v>0.09715407262</v>
      </c>
      <c r="F68" s="43">
        <f>countifs(Dictionary!A:A,"*"&amp;A68&amp;"*",Dictionary!C:C,"root")</f>
        <v>1137</v>
      </c>
      <c r="G68" s="50">
        <f>F68/(countif(Dictionary!C:C,"root")-1)</f>
        <v>0.3719332679</v>
      </c>
      <c r="H68" s="43">
        <f>countifs(Dictionary!A:A,"*"&amp;A68&amp;"*"&amp;A68&amp;"*",Dictionary!C:C,"root")</f>
        <v>175</v>
      </c>
      <c r="I68" s="50">
        <f>H68/(countif(Dictionary!C:C,"root")-1)</f>
        <v>0.05724566569</v>
      </c>
      <c r="J68" s="44">
        <f>countifs(Dictionary!A:A,A68&amp;"*",Dictionary!C:C,"root")</f>
        <v>131</v>
      </c>
      <c r="K68" s="50">
        <f>J68/(countif(Dictionary!C:C,"root")-1)</f>
        <v>0.04285246974</v>
      </c>
    </row>
    <row r="69">
      <c r="A69" s="44" t="s">
        <v>41858</v>
      </c>
      <c r="B69" s="59">
        <f>IFERROR(__xludf.DUMMYFUNCTION("sumproduct(len(filter(Dictionary!A:A,Dictionary!C:C=""root""))-len(substitute(lower(filter(Dictionary!A:A,Dictionary!C:C=""root"")),A69,"""")))"),272.0)</f>
        <v>272</v>
      </c>
      <c r="C69" s="50">
        <f>IFERROR(__xludf.DUMMYFUNCTION("B69/sumproduct(len(filter(Dictionary!A:A,Dictionary!C:C=""root"")))"),0.016043411584286894)</f>
        <v>0.01604341158</v>
      </c>
      <c r="D69" s="43">
        <f>countifs(Dictionary!A:A,"*"&amp;A69,Dictionary!C:C,"root")</f>
        <v>20</v>
      </c>
      <c r="E69" s="50">
        <f>D69/(countif(Dictionary!C:C,"root")-1)</f>
        <v>0.006542361793</v>
      </c>
      <c r="F69" s="43">
        <f>countifs(Dictionary!A:A,"*"&amp;A69&amp;"*",Dictionary!C:C,"root")</f>
        <v>267</v>
      </c>
      <c r="G69" s="50">
        <f>F69/(countif(Dictionary!C:C,"root")-1)</f>
        <v>0.08734052993</v>
      </c>
      <c r="H69" s="43">
        <f>countifs(Dictionary!A:A,"*"&amp;A69&amp;"*"&amp;A69&amp;"*",Dictionary!C:C,"root")</f>
        <v>5</v>
      </c>
      <c r="I69" s="50">
        <f>H69/(countif(Dictionary!C:C,"root")-1)</f>
        <v>0.001635590448</v>
      </c>
      <c r="J69" s="44">
        <f>countifs(Dictionary!A:A,A69&amp;"*",Dictionary!C:C,"root")</f>
        <v>123</v>
      </c>
      <c r="K69" s="50">
        <f>J69/(countif(Dictionary!C:C,"root")-1)</f>
        <v>0.04023552502</v>
      </c>
    </row>
    <row r="70">
      <c r="A70" s="44" t="s">
        <v>41859</v>
      </c>
      <c r="B70" s="59">
        <f>IFERROR(__xludf.DUMMYFUNCTION("sumproduct(len(filter(Dictionary!A:A,Dictionary!C:C=""root""))-len(substitute(lower(filter(Dictionary!A:A,Dictionary!C:C=""root"")),A70,"""")))"),313.0)</f>
        <v>313</v>
      </c>
      <c r="C70" s="50">
        <f>IFERROR(__xludf.DUMMYFUNCTION("B70/sumproduct(len(filter(Dictionary!A:A,Dictionary!C:C=""root"")))"),0.018461719948094844)</f>
        <v>0.01846171995</v>
      </c>
      <c r="D70" s="43">
        <f>countifs(Dictionary!A:A,"*"&amp;A70,Dictionary!C:C,"root")</f>
        <v>0</v>
      </c>
      <c r="E70" s="50">
        <f>D70/(countif(Dictionary!C:C,"root")-1)</f>
        <v>0</v>
      </c>
      <c r="F70" s="43">
        <f>countifs(Dictionary!A:A,"*"&amp;A70&amp;"*",Dictionary!C:C,"root")</f>
        <v>301</v>
      </c>
      <c r="G70" s="50">
        <f>F70/(countif(Dictionary!C:C,"root")-1)</f>
        <v>0.09846254498</v>
      </c>
      <c r="H70" s="43">
        <f>countifs(Dictionary!A:A,"*"&amp;A70&amp;"*"&amp;A70&amp;"*",Dictionary!C:C,"root")</f>
        <v>12</v>
      </c>
      <c r="I70" s="50">
        <f>H70/(countif(Dictionary!C:C,"root")-1)</f>
        <v>0.003925417076</v>
      </c>
      <c r="J70" s="44">
        <f>countifs(Dictionary!A:A,A70&amp;"*",Dictionary!C:C,"root")</f>
        <v>127</v>
      </c>
      <c r="K70" s="50">
        <f>J70/(countif(Dictionary!C:C,"root")-1)</f>
        <v>0.04154399738</v>
      </c>
    </row>
    <row r="71">
      <c r="A71" s="44" t="s">
        <v>41860</v>
      </c>
      <c r="B71" s="59">
        <f>IFERROR(__xludf.DUMMYFUNCTION("sumproduct(len(filter(Dictionary!A:A,Dictionary!C:C=""root""))-len(substitute(lower(filter(Dictionary!A:A,Dictionary!C:C=""root"")),A71,"""")))"),237.0)</f>
        <v>237</v>
      </c>
      <c r="C71" s="50">
        <f>IFERROR(__xludf.DUMMYFUNCTION("B71/sumproduct(len(filter(Dictionary!A:A,Dictionary!C:C=""root"")))"),0.013979002005426448)</f>
        <v>0.01397900201</v>
      </c>
      <c r="D71" s="43">
        <f>countifs(Dictionary!A:A,"*"&amp;A71,Dictionary!C:C,"root")</f>
        <v>0</v>
      </c>
      <c r="E71" s="50">
        <f>D71/(countif(Dictionary!C:C,"root")-1)</f>
        <v>0</v>
      </c>
      <c r="F71" s="43">
        <f>countifs(Dictionary!A:A,"*"&amp;A71&amp;"*",Dictionary!C:C,"root")</f>
        <v>235</v>
      </c>
      <c r="G71" s="50">
        <f>F71/(countif(Dictionary!C:C,"root")-1)</f>
        <v>0.07687275106</v>
      </c>
      <c r="H71" s="43">
        <f>countifs(Dictionary!A:A,"*"&amp;A71&amp;"*"&amp;A71&amp;"*",Dictionary!C:C,"root")</f>
        <v>2</v>
      </c>
      <c r="I71" s="50">
        <f>H71/(countif(Dictionary!C:C,"root")-1)</f>
        <v>0.0006542361793</v>
      </c>
      <c r="J71" s="44">
        <f>countifs(Dictionary!A:A,A71&amp;"*",Dictionary!C:C,"root")</f>
        <v>132</v>
      </c>
      <c r="K71" s="50">
        <f>J71/(countif(Dictionary!C:C,"root")-1)</f>
        <v>0.04317958783</v>
      </c>
    </row>
    <row r="72">
      <c r="A72" s="44" t="s">
        <v>41861</v>
      </c>
      <c r="B72" s="59">
        <f>IFERROR(__xludf.DUMMYFUNCTION("sumproduct(len(filter(Dictionary!A:A,Dictionary!C:C=""root""))-len(substitute(lower(filter(Dictionary!A:A,Dictionary!C:C=""root"")),A72,"""")))"),1410.0)</f>
        <v>1410</v>
      </c>
      <c r="C72" s="50">
        <f>IFERROR(__xludf.DUMMYFUNCTION("B72/sumproduct(len(filter(Dictionary!A:A,Dictionary!C:C=""root"")))"),0.08316621446266367)</f>
        <v>0.08316621446</v>
      </c>
      <c r="D72" s="43">
        <f>countifs(Dictionary!A:A,"*"&amp;A72,Dictionary!C:C,"root")</f>
        <v>489</v>
      </c>
      <c r="E72" s="50">
        <f>D72/(countif(Dictionary!C:C,"root")-1)</f>
        <v>0.1599607458</v>
      </c>
      <c r="F72" s="43">
        <f>countifs(Dictionary!A:A,"*"&amp;A72&amp;"*",Dictionary!C:C,"root")</f>
        <v>1218</v>
      </c>
      <c r="G72" s="50">
        <f>F72/(countif(Dictionary!C:C,"root")-1)</f>
        <v>0.3984298332</v>
      </c>
      <c r="H72" s="43">
        <f>countifs(Dictionary!A:A,"*"&amp;A72&amp;"*"&amp;A72&amp;"*",Dictionary!C:C,"root")</f>
        <v>181</v>
      </c>
      <c r="I72" s="50">
        <f>H72/(countif(Dictionary!C:C,"root")-1)</f>
        <v>0.05920837422</v>
      </c>
      <c r="J72" s="44">
        <f>countifs(Dictionary!A:A,A72&amp;"*",Dictionary!C:C,"root")</f>
        <v>92</v>
      </c>
      <c r="K72" s="50">
        <f>J72/(countif(Dictionary!C:C,"root")-1)</f>
        <v>0.03009486425</v>
      </c>
    </row>
    <row r="73">
      <c r="A73" s="44" t="s">
        <v>41862</v>
      </c>
      <c r="B73" s="59">
        <f>IFERROR(__xludf.DUMMYFUNCTION("sumproduct(len(filter(Dictionary!A:A,Dictionary!C:C=""root""))-len(substitute(lower(filter(Dictionary!A:A,Dictionary!C:C=""root"")),A73,"""")))"),202.0)</f>
        <v>202</v>
      </c>
      <c r="C73" s="50">
        <f>IFERROR(__xludf.DUMMYFUNCTION("B73/sumproduct(len(filter(Dictionary!A:A,Dictionary!C:C=""root"")))"),0.011914592426566003)</f>
        <v>0.01191459243</v>
      </c>
      <c r="D73" s="43">
        <f>countifs(Dictionary!A:A,"*"&amp;A73,Dictionary!C:C,"root")</f>
        <v>0</v>
      </c>
      <c r="E73" s="50">
        <f>D73/(countif(Dictionary!C:C,"root")-1)</f>
        <v>0</v>
      </c>
      <c r="F73" s="43">
        <f>countifs(Dictionary!A:A,"*"&amp;A73&amp;"*",Dictionary!C:C,"root")</f>
        <v>197</v>
      </c>
      <c r="G73" s="50">
        <f>F73/(countif(Dictionary!C:C,"root")-1)</f>
        <v>0.06444226366</v>
      </c>
      <c r="H73" s="43">
        <f>countifs(Dictionary!A:A,"*"&amp;A73&amp;"*"&amp;A73&amp;"*",Dictionary!C:C,"root")</f>
        <v>5</v>
      </c>
      <c r="I73" s="50">
        <f>H73/(countif(Dictionary!C:C,"root")-1)</f>
        <v>0.001635590448</v>
      </c>
      <c r="J73" s="44">
        <f>countifs(Dictionary!A:A,A73&amp;"*",Dictionary!C:C,"root")</f>
        <v>106</v>
      </c>
      <c r="K73" s="50">
        <f>J73/(countif(Dictionary!C:C,"root")-1)</f>
        <v>0.0346745175</v>
      </c>
    </row>
    <row r="74">
      <c r="A74" s="44" t="s">
        <v>41863</v>
      </c>
      <c r="B74" s="59">
        <f>IFERROR(__xludf.DUMMYFUNCTION("sumproduct(len(filter(Dictionary!A:A,Dictionary!C:C=""root""))-len(substitute(lower(filter(Dictionary!A:A,Dictionary!C:C=""root"")),A74,"""")))"),804.0)</f>
        <v>804</v>
      </c>
      <c r="C74" s="50">
        <f>IFERROR(__xludf.DUMMYFUNCTION("B74/sumproduct(len(filter(Dictionary!A:A,Dictionary!C:C=""root"")))"),0.047422437182965675)</f>
        <v>0.04742243718</v>
      </c>
      <c r="D74" s="43">
        <f>countifs(Dictionary!A:A,"*"&amp;A74,Dictionary!C:C,"root")</f>
        <v>0</v>
      </c>
      <c r="E74" s="50">
        <f>D74/(countif(Dictionary!C:C,"root")-1)</f>
        <v>0</v>
      </c>
      <c r="F74" s="43">
        <f>countifs(Dictionary!A:A,"*"&amp;A74&amp;"*",Dictionary!C:C,"root")</f>
        <v>748</v>
      </c>
      <c r="G74" s="50">
        <f>F74/(countif(Dictionary!C:C,"root")-1)</f>
        <v>0.244684331</v>
      </c>
      <c r="H74" s="43">
        <f>countifs(Dictionary!A:A,"*"&amp;A74&amp;"*"&amp;A74&amp;"*",Dictionary!C:C,"root")</f>
        <v>55</v>
      </c>
      <c r="I74" s="50">
        <f>H74/(countif(Dictionary!C:C,"root")-1)</f>
        <v>0.01799149493</v>
      </c>
      <c r="J74" s="44">
        <f>countifs(Dictionary!A:A,A74&amp;"*",Dictionary!C:C,"root")</f>
        <v>346</v>
      </c>
      <c r="K74" s="50">
        <f>J74/(countif(Dictionary!C:C,"root")-1)</f>
        <v>0.113182859</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IFERROR(__xludf.DUMMYFUNCTION("B75/sumproduct(len(filter(Dictionary!A:A,Dictionary!C:C=""root"")))"),0.04335260115606936)</f>
        <v>0.04335260116</v>
      </c>
      <c r="D75" s="43">
        <f>countifs(Dictionary!A:A,"*"&amp;A75,Dictionary!C:C,"root")</f>
        <v>146</v>
      </c>
      <c r="E75" s="50">
        <f>D75/(countif(Dictionary!C:C,"root")-1)</f>
        <v>0.04775924109</v>
      </c>
      <c r="F75" s="43">
        <f>countifs(Dictionary!A:A,"*"&amp;A75&amp;"*",Dictionary!C:C,"root")</f>
        <v>709</v>
      </c>
      <c r="G75" s="50">
        <f>F75/(countif(Dictionary!C:C,"root")-1)</f>
        <v>0.2319267255</v>
      </c>
      <c r="H75" s="43">
        <f>countifs(Dictionary!A:A,"*"&amp;A75&amp;"*"&amp;A75&amp;"*",Dictionary!C:C,"root")</f>
        <v>26</v>
      </c>
      <c r="I75" s="50">
        <f>H75/(countif(Dictionary!C:C,"root")-1)</f>
        <v>0.00850507033</v>
      </c>
      <c r="J75" s="44">
        <f>countifs(Dictionary!A:A,A75&amp;"*",Dictionary!C:C,"root")</f>
        <v>100</v>
      </c>
      <c r="K75" s="50">
        <f>J75/(countif(Dictionary!C:C,"root")-1)</f>
        <v>0.03271180896</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IFERROR(__xludf.DUMMYFUNCTION("B76/sumproduct(len(filter(Dictionary!A:A,Dictionary!C:C=""root"")))"),0.04553497699657898)</f>
        <v>0.045534977</v>
      </c>
      <c r="D76" s="43">
        <f>countifs(Dictionary!A:A,"*"&amp;A76,Dictionary!C:C,"root")</f>
        <v>171</v>
      </c>
      <c r="E76" s="50">
        <f>D76/(countif(Dictionary!C:C,"root")-1)</f>
        <v>0.05593719333</v>
      </c>
      <c r="F76" s="43">
        <f>countifs(Dictionary!A:A,"*"&amp;A76&amp;"*",Dictionary!C:C,"root")</f>
        <v>708</v>
      </c>
      <c r="G76" s="50">
        <f>F76/(countif(Dictionary!C:C,"root")-1)</f>
        <v>0.2315996075</v>
      </c>
      <c r="H76" s="43">
        <f>countifs(Dictionary!A:A,"*"&amp;A76&amp;"*"&amp;A76&amp;"*",Dictionary!C:C,"root")</f>
        <v>62</v>
      </c>
      <c r="I76" s="50">
        <f>H76/(countif(Dictionary!C:C,"root")-1)</f>
        <v>0.02028132156</v>
      </c>
      <c r="J76" s="44">
        <f>countifs(Dictionary!A:A,A76&amp;"*",Dictionary!C:C,"root")</f>
        <v>220</v>
      </c>
      <c r="K76" s="50">
        <f>J76/(countif(Dictionary!C:C,"root")-1)</f>
        <v>0.07196597972</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IFERROR(__xludf.DUMMYFUNCTION("B77/sumproduct(len(filter(Dictionary!A:A,Dictionary!C:C=""root"")))"),0.06553025834611301)</f>
        <v>0.06553025835</v>
      </c>
      <c r="D77" s="43">
        <f>countifs(Dictionary!A:A,"*"&amp;A77,Dictionary!C:C,"root")</f>
        <v>330</v>
      </c>
      <c r="E77" s="50">
        <f>D77/(countif(Dictionary!C:C,"root")-1)</f>
        <v>0.1079489696</v>
      </c>
      <c r="F77" s="43">
        <f>countifs(Dictionary!A:A,"*"&amp;A77&amp;"*",Dictionary!C:C,"root")</f>
        <v>991</v>
      </c>
      <c r="G77" s="50">
        <f>F77/(countif(Dictionary!C:C,"root")-1)</f>
        <v>0.3241740268</v>
      </c>
      <c r="H77" s="43">
        <f>countifs(Dictionary!A:A,"*"&amp;A77&amp;"*"&amp;A77&amp;"*",Dictionary!C:C,"root")</f>
        <v>119</v>
      </c>
      <c r="I77" s="50">
        <f>H77/(countif(Dictionary!C:C,"root")-1)</f>
        <v>0.03892705267</v>
      </c>
      <c r="J77" s="44">
        <f>countifs(Dictionary!A:A,A77&amp;"*",Dictionary!C:C,"root")</f>
        <v>83</v>
      </c>
      <c r="K77" s="50">
        <f>J77/(countif(Dictionary!C:C,"root")-1)</f>
        <v>0.02715080144</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IFERROR(__xludf.DUMMYFUNCTION("B78/sumproduct(len(filter(Dictionary!A:A,Dictionary!C:C=""root"")))"),0.06800754984074554)</f>
        <v>0.06800754984</v>
      </c>
      <c r="D78" s="43">
        <f>countifs(Dictionary!A:A,"*"&amp;A78,Dictionary!C:C,"root")</f>
        <v>328</v>
      </c>
      <c r="E78" s="50">
        <f>D78/(countif(Dictionary!C:C,"root")-1)</f>
        <v>0.1072947334</v>
      </c>
      <c r="F78" s="43">
        <f>countifs(Dictionary!A:A,"*"&amp;A78&amp;"*",Dictionary!C:C,"root")</f>
        <v>998</v>
      </c>
      <c r="G78" s="50">
        <f>F78/(countif(Dictionary!C:C,"root")-1)</f>
        <v>0.3264638535</v>
      </c>
      <c r="H78" s="43">
        <f>countifs(Dictionary!A:A,"*"&amp;A78&amp;"*"&amp;A78&amp;"*",Dictionary!C:C,"root")</f>
        <v>150</v>
      </c>
      <c r="I78" s="50">
        <f>H78/(countif(Dictionary!C:C,"root")-1)</f>
        <v>0.04906771344</v>
      </c>
      <c r="J78" s="44">
        <f>countifs(Dictionary!A:A,A78&amp;"*",Dictionary!C:C,"root")</f>
        <v>55</v>
      </c>
      <c r="K78" s="50">
        <f>J78/(countif(Dictionary!C:C,"root")-1)</f>
        <v>0.01799149493</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IFERROR(__xludf.DUMMYFUNCTION("B79/sumproduct(len(filter(Dictionary!A:A,Dictionary!C:C=""root"")))"),0.02377020172230742)</f>
        <v>0.02377020172</v>
      </c>
      <c r="D79" s="43">
        <f>countifs(Dictionary!A:A,"*"&amp;A79,Dictionary!C:C,"root")</f>
        <v>0</v>
      </c>
      <c r="E79" s="50">
        <f>D79/(countif(Dictionary!C:C,"root")-1)</f>
        <v>0</v>
      </c>
      <c r="F79" s="43">
        <f>countifs(Dictionary!A:A,"*"&amp;A79&amp;"*",Dictionary!C:C,"root")</f>
        <v>374</v>
      </c>
      <c r="G79" s="50">
        <f>F79/(countif(Dictionary!C:C,"root")-1)</f>
        <v>0.1223421655</v>
      </c>
      <c r="H79" s="43">
        <f>countifs(Dictionary!A:A,"*"&amp;A79&amp;"*"&amp;A79&amp;"*",Dictionary!C:C,"root")</f>
        <v>29</v>
      </c>
      <c r="I79" s="50">
        <f>H79/(countif(Dictionary!C:C,"root")-1)</f>
        <v>0.009486424599</v>
      </c>
      <c r="J79" s="44">
        <f>countifs(Dictionary!A:A,A79&amp;"*",Dictionary!C:C,"root")</f>
        <v>219</v>
      </c>
      <c r="K79" s="50">
        <f>J79/(countif(Dictionary!C:C,"root")-1)</f>
        <v>0.07163886163</v>
      </c>
    </row>
    <row r="80">
      <c r="A80" s="44" t="s">
        <v>41864</v>
      </c>
      <c r="B80" s="59">
        <f>IFERROR(__xludf.DUMMYFUNCTION("sumproduct(len(filter(Dictionary!A:A,Dictionary!C:C=""root""))-len(substitute(lower(filter(Dictionary!A:A,Dictionary!C:C=""root"")),A80,"""")))"),1033.0)</f>
        <v>1033</v>
      </c>
      <c r="C80" s="50">
        <f>IFERROR(__xludf.DUMMYFUNCTION("B80/sumproduct(len(filter(Dictionary!A:A,Dictionary!C:C=""root"")))"),0.060929574141795444)</f>
        <v>0.06092957414</v>
      </c>
      <c r="D80" s="43">
        <f>countifs(Dictionary!A:A,"*"&amp;A80,Dictionary!C:C,"root")</f>
        <v>140</v>
      </c>
      <c r="E80" s="50">
        <f>D80/(countif(Dictionary!C:C,"root")-1)</f>
        <v>0.04579653255</v>
      </c>
      <c r="F80" s="43">
        <f>countifs(Dictionary!A:A,"*"&amp;A80&amp;"*",Dictionary!C:C,"root")</f>
        <v>979</v>
      </c>
      <c r="G80" s="50">
        <f>F80/(countif(Dictionary!C:C,"root")-1)</f>
        <v>0.3202486097</v>
      </c>
      <c r="H80" s="43">
        <f>countifs(Dictionary!A:A,"*"&amp;A80&amp;"*"&amp;A80&amp;"*",Dictionary!C:C,"root")</f>
        <v>53</v>
      </c>
      <c r="I80" s="50">
        <f>H80/(countif(Dictionary!C:C,"root")-1)</f>
        <v>0.01733725875</v>
      </c>
      <c r="J80" s="44">
        <f>countifs(Dictionary!A:A,A80&amp;"*",Dictionary!C:C,"root")</f>
        <v>88</v>
      </c>
      <c r="K80" s="50">
        <f>J80/(countif(Dictionary!C:C,"root")-1)</f>
        <v>0.02878639189</v>
      </c>
    </row>
    <row r="81">
      <c r="A81" s="44" t="s">
        <v>41865</v>
      </c>
      <c r="B81" s="59">
        <f>IFERROR(__xludf.DUMMYFUNCTION("sumproduct(len(filter(Dictionary!A:A,Dictionary!C:C=""root""))-len(substitute(lower(filter(Dictionary!A:A,Dictionary!C:C=""root"")),A81,"""")))"),785.0)</f>
        <v>785</v>
      </c>
      <c r="C81" s="50">
        <f>IFERROR(__xludf.DUMMYFUNCTION("B81/sumproduct(len(filter(Dictionary!A:A,Dictionary!C:C=""root"")))"),0.04630175769729857)</f>
        <v>0.0463017577</v>
      </c>
      <c r="D81" s="43">
        <f>countifs(Dictionary!A:A,"*"&amp;A81,Dictionary!C:C,"root")</f>
        <v>72</v>
      </c>
      <c r="E81" s="50">
        <f>D81/(countif(Dictionary!C:C,"root")-1)</f>
        <v>0.02355250245</v>
      </c>
      <c r="F81" s="43">
        <f>countifs(Dictionary!A:A,"*"&amp;A81&amp;"*",Dictionary!C:C,"root")</f>
        <v>729</v>
      </c>
      <c r="G81" s="50">
        <f>F81/(countif(Dictionary!C:C,"root")-1)</f>
        <v>0.2384690873</v>
      </c>
      <c r="H81" s="43">
        <f>countifs(Dictionary!A:A,"*"&amp;A81&amp;"*"&amp;A81&amp;"*",Dictionary!C:C,"root")</f>
        <v>53</v>
      </c>
      <c r="I81" s="50">
        <f>H81/(countif(Dictionary!C:C,"root")-1)</f>
        <v>0.01733725875</v>
      </c>
      <c r="J81" s="44">
        <f>countifs(Dictionary!A:A,A81&amp;"*",Dictionary!C:C,"root")</f>
        <v>197</v>
      </c>
      <c r="K81" s="50">
        <f>J81/(countif(Dictionary!C:C,"root")-1)</f>
        <v>0.06444226366</v>
      </c>
    </row>
    <row r="82">
      <c r="A82" s="44" t="s">
        <v>518</v>
      </c>
      <c r="B82" s="59">
        <f>IFERROR(__xludf.DUMMYFUNCTION("sumproduct(len(filter(Dictionary!A:A,Dictionary!C:C=""root""))-len(substitute(lower(filter(Dictionary!A:A,Dictionary!C:C=""root"")),A82,"""")))"),882.0)</f>
        <v>882</v>
      </c>
      <c r="C82" s="50">
        <f>IFERROR(__xludf.DUMMYFUNCTION("B82/sumproduct(len(filter(Dictionary!A:A,Dictionary!C:C=""root"")))"),0.05202312138728324)</f>
        <v>0.05202312139</v>
      </c>
      <c r="D82" s="43">
        <f>countifs(Dictionary!A:A,"*"&amp;A82,Dictionary!C:C,"root")</f>
        <v>4</v>
      </c>
      <c r="E82" s="50">
        <f>D82/(countif(Dictionary!C:C,"root")-1)</f>
        <v>0.001308472359</v>
      </c>
      <c r="F82" s="43">
        <f>countifs(Dictionary!A:A,"*"&amp;A82&amp;"*",Dictionary!C:C,"root")</f>
        <v>810</v>
      </c>
      <c r="G82" s="50">
        <f>F82/(countif(Dictionary!C:C,"root")-1)</f>
        <v>0.2649656526</v>
      </c>
      <c r="H82" s="43">
        <f>countifs(Dictionary!A:A,"*"&amp;A82&amp;"*"&amp;A82&amp;"*",Dictionary!C:C,"root")</f>
        <v>71</v>
      </c>
      <c r="I82" s="50">
        <f>H82/(countif(Dictionary!C:C,"root")-1)</f>
        <v>0.02322538436</v>
      </c>
      <c r="J82" s="44">
        <f>countifs(Dictionary!A:A,A82&amp;"*",Dictionary!C:C,"root")</f>
        <v>202</v>
      </c>
      <c r="K82" s="50">
        <f>J82/(countif(Dictionary!C:C,"root")-1)</f>
        <v>0.06607785411</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IFERROR(__xludf.DUMMYFUNCTION("B83/sumproduct(len(filter(Dictionary!A:A,Dictionary!C:C=""root"")))"),0.06676890409342928)</f>
        <v>0.06676890409</v>
      </c>
      <c r="D83" s="43">
        <f>countifs(Dictionary!A:A,"*"&amp;A83,Dictionary!C:C,"root")</f>
        <v>394</v>
      </c>
      <c r="E83" s="50">
        <f>D83/(countif(Dictionary!C:C,"root")-1)</f>
        <v>0.1288845273</v>
      </c>
      <c r="F83" s="43">
        <f>countifs(Dictionary!A:A,"*"&amp;A83&amp;"*",Dictionary!C:C,"root")</f>
        <v>993</v>
      </c>
      <c r="G83" s="50">
        <f>F83/(countif(Dictionary!C:C,"root")-1)</f>
        <v>0.324828263</v>
      </c>
      <c r="H83" s="43">
        <f>countifs(Dictionary!A:A,"*"&amp;A83&amp;"*"&amp;A83&amp;"*",Dictionary!C:C,"root")</f>
        <v>131</v>
      </c>
      <c r="I83" s="50">
        <f>H83/(countif(Dictionary!C:C,"root")-1)</f>
        <v>0.04285246974</v>
      </c>
      <c r="J83" s="44">
        <f>countifs(Dictionary!A:A,A83&amp;"*",Dictionary!C:C,"root")</f>
        <v>26</v>
      </c>
      <c r="K83" s="50">
        <f>J83/(countif(Dictionary!C:C,"root")-1)</f>
        <v>0.00850507033</v>
      </c>
    </row>
    <row r="84">
      <c r="A84" s="44" t="s">
        <v>41866</v>
      </c>
      <c r="B84" s="59">
        <f>IFERROR(__xludf.DUMMYFUNCTION("sumproduct(len(filter(Dictionary!A:A,Dictionary!C:C=""root""))-len(substitute(lower(filter(Dictionary!A:A,Dictionary!C:C=""root"")),A84,"""")))"),123.0)</f>
        <v>123</v>
      </c>
      <c r="C84" s="50">
        <f>IFERROR(__xludf.DUMMYFUNCTION("B84/sumproduct(len(filter(Dictionary!A:A,Dictionary!C:C=""root"")))"),0.007254925091423853)</f>
        <v>0.007254925091</v>
      </c>
      <c r="D84" s="43">
        <f>countifs(Dictionary!A:A,"*"&amp;A84,Dictionary!C:C,"root")</f>
        <v>0</v>
      </c>
      <c r="E84" s="50">
        <f>D84/(countif(Dictionary!C:C,"root")-1)</f>
        <v>0</v>
      </c>
      <c r="F84" s="43">
        <f>countifs(Dictionary!A:A,"*"&amp;A84&amp;"*",Dictionary!C:C,"root")</f>
        <v>120</v>
      </c>
      <c r="G84" s="50">
        <f>F84/(countif(Dictionary!C:C,"root")-1)</f>
        <v>0.03925417076</v>
      </c>
      <c r="H84" s="43">
        <f>countifs(Dictionary!A:A,"*"&amp;A84&amp;"*"&amp;A84&amp;"*",Dictionary!C:C,"root")</f>
        <v>3</v>
      </c>
      <c r="I84" s="50">
        <f>H84/(countif(Dictionary!C:C,"root")-1)</f>
        <v>0.0009813542689</v>
      </c>
      <c r="J84" s="44">
        <f>countifs(Dictionary!A:A,A84&amp;"*",Dictionary!C:C,"root")</f>
        <v>47</v>
      </c>
      <c r="K84" s="50">
        <f>J84/(countif(Dictionary!C:C,"root")-1)</f>
        <v>0.01537455021</v>
      </c>
    </row>
    <row r="85">
      <c r="A85" s="44" t="s">
        <v>41867</v>
      </c>
      <c r="B85" s="59">
        <f>IFERROR(__xludf.DUMMYFUNCTION("sumproduct(len(filter(Dictionary!A:A,Dictionary!C:C=""root""))-len(substitute(lower(filter(Dictionary!A:A,Dictionary!C:C=""root"")),A85,"""")))"),191.0)</f>
        <v>191</v>
      </c>
      <c r="C85" s="50">
        <f>IFERROR(__xludf.DUMMYFUNCTION("B85/sumproduct(len(filter(Dictionary!A:A,Dictionary!C:C=""root"")))"),0.011265777987495576)</f>
        <v>0.01126577799</v>
      </c>
      <c r="D85" s="43">
        <f>countifs(Dictionary!A:A,"*"&amp;A85,Dictionary!C:C,"root")</f>
        <v>11</v>
      </c>
      <c r="E85" s="50">
        <f>D85/(countif(Dictionary!C:C,"root")-1)</f>
        <v>0.003598298986</v>
      </c>
      <c r="F85" s="43">
        <f>countifs(Dictionary!A:A,"*"&amp;A85&amp;"*",Dictionary!C:C,"root")</f>
        <v>188</v>
      </c>
      <c r="G85" s="50">
        <f>F85/(countif(Dictionary!C:C,"root")-1)</f>
        <v>0.06149820085</v>
      </c>
      <c r="H85" s="43">
        <f>countifs(Dictionary!A:A,"*"&amp;A85&amp;"*"&amp;A85&amp;"*",Dictionary!C:C,"root")</f>
        <v>3</v>
      </c>
      <c r="I85" s="50">
        <f>H85/(countif(Dictionary!C:C,"root")-1)</f>
        <v>0.0009813542689</v>
      </c>
      <c r="J85" s="44">
        <f>countifs(Dictionary!A:A,A85&amp;"*",Dictionary!C:C,"root")</f>
        <v>39</v>
      </c>
      <c r="K85" s="50">
        <f>J85/(countif(Dictionary!C:C,"root")-1)</f>
        <v>0.0127576055</v>
      </c>
    </row>
    <row r="86">
      <c r="A86" s="44" t="s">
        <v>41868</v>
      </c>
      <c r="B86" s="59">
        <f>IFERROR(__xludf.DUMMYFUNCTION("sumproduct(len(filter(Dictionary!A:A,Dictionary!C:C=""root""))-len(substitute(lower(filter(Dictionary!A:A,Dictionary!C:C=""root"")),A86,"""")))"),193.0)</f>
        <v>193</v>
      </c>
      <c r="C86" s="50">
        <f>IFERROR(__xludf.DUMMYFUNCTION("B86/sumproduct(len(filter(Dictionary!A:A,Dictionary!C:C=""root"")))"),0.011383744249144744)</f>
        <v>0.01138374425</v>
      </c>
      <c r="D86" s="43">
        <f>countifs(Dictionary!A:A,"*"&amp;A86,Dictionary!C:C,"root")</f>
        <v>19</v>
      </c>
      <c r="E86" s="50">
        <f>D86/(countif(Dictionary!C:C,"root")-1)</f>
        <v>0.006215243703</v>
      </c>
      <c r="F86" s="43">
        <f>countifs(Dictionary!A:A,"*"&amp;A86&amp;"*",Dictionary!C:C,"root")</f>
        <v>187</v>
      </c>
      <c r="G86" s="50">
        <f>F86/(countif(Dictionary!C:C,"root")-1)</f>
        <v>0.06117108276</v>
      </c>
      <c r="H86" s="43">
        <f>countifs(Dictionary!A:A,"*"&amp;A86&amp;"*"&amp;A86&amp;"*",Dictionary!C:C,"root")</f>
        <v>6</v>
      </c>
      <c r="I86" s="50">
        <f>H86/(countif(Dictionary!C:C,"root")-1)</f>
        <v>0.001962708538</v>
      </c>
      <c r="J86" s="44">
        <f>countifs(Dictionary!A:A,A86&amp;"*",Dictionary!C:C,"root")</f>
        <v>77</v>
      </c>
      <c r="K86" s="50">
        <f>J86/(countif(Dictionary!C:C,"root")-1)</f>
        <v>0.0251880929</v>
      </c>
    </row>
    <row r="87">
      <c r="A87" s="44" t="s">
        <v>41869</v>
      </c>
      <c r="B87" s="59">
        <f>IFERROR(__xludf.DUMMYFUNCTION("sumproduct(len(filter(Dictionary!A:A,Dictionary!C:C=""root""))-len(substitute(lower(filter(Dictionary!A:A,Dictionary!C:C=""root"")),A87,"""")))"),402.0)</f>
        <v>402</v>
      </c>
      <c r="C87" s="50">
        <f>IFERROR(__xludf.DUMMYFUNCTION("B87/sumproduct(len(filter(Dictionary!A:A,Dictionary!C:C=""root"")))"),0.023711218591482838)</f>
        <v>0.02371121859</v>
      </c>
      <c r="D87" s="43">
        <f>countifs(Dictionary!A:A,"*"&amp;A87,Dictionary!C:C,"root")</f>
        <v>53</v>
      </c>
      <c r="E87" s="50">
        <f>D87/(countif(Dictionary!C:C,"root")-1)</f>
        <v>0.01733725875</v>
      </c>
      <c r="F87" s="43">
        <f>countifs(Dictionary!A:A,"*"&amp;A87&amp;"*",Dictionary!C:C,"root")</f>
        <v>390</v>
      </c>
      <c r="G87" s="50">
        <f>F87/(countif(Dictionary!C:C,"root")-1)</f>
        <v>0.127576055</v>
      </c>
      <c r="H87" s="43">
        <f>countifs(Dictionary!A:A,"*"&amp;A87&amp;"*"&amp;A87&amp;"*",Dictionary!C:C,"root")</f>
        <v>11</v>
      </c>
      <c r="I87" s="50">
        <f>H87/(countif(Dictionary!C:C,"root")-1)</f>
        <v>0.003598298986</v>
      </c>
      <c r="J87" s="44">
        <f>countifs(Dictionary!A:A,A87&amp;"*",Dictionary!C:C,"root")</f>
        <v>40</v>
      </c>
      <c r="K87" s="50">
        <f>J87/(countif(Dictionary!C:C,"root")-1)</f>
        <v>0.01308472359</v>
      </c>
    </row>
    <row r="88">
      <c r="A88" s="44" t="s">
        <v>41870</v>
      </c>
      <c r="B88" s="59">
        <f>IFERROR(__xludf.DUMMYFUNCTION("sumproduct(len(filter(Dictionary!A:A,Dictionary!C:C=""root""))-len(substitute(lower(filter(Dictionary!A:A,Dictionary!C:C=""root"")),A88,"""")))"),97.0)</f>
        <v>97</v>
      </c>
      <c r="C88" s="50">
        <f>IFERROR(__xludf.DUMMYFUNCTION("B88/sumproduct(len(filter(Dictionary!A:A,Dictionary!C:C=""root"")))"),0.005721363689984664)</f>
        <v>0.00572136369</v>
      </c>
      <c r="D88" s="43">
        <f>countifs(Dictionary!A:A,"*"&amp;A88,Dictionary!C:C,"root")</f>
        <v>0</v>
      </c>
      <c r="E88" s="50">
        <f>D88/(countif(Dictionary!C:C,"root")-1)</f>
        <v>0</v>
      </c>
      <c r="F88" s="43">
        <f>countifs(Dictionary!A:A,"*"&amp;A88&amp;"*",Dictionary!C:C,"root")</f>
        <v>94</v>
      </c>
      <c r="G88" s="50">
        <f>F88/(countif(Dictionary!C:C,"root")-1)</f>
        <v>0.03074910043</v>
      </c>
      <c r="H88" s="43">
        <f>countifs(Dictionary!A:A,"*"&amp;A88&amp;"*"&amp;A88&amp;"*",Dictionary!C:C,"root")</f>
        <v>3</v>
      </c>
      <c r="I88" s="50">
        <f>H88/(countif(Dictionary!C:C,"root")-1)</f>
        <v>0.0009813542689</v>
      </c>
      <c r="J88" s="44">
        <f>countifs(Dictionary!A:A,A88&amp;"*",Dictionary!C:C,"root")</f>
        <v>29</v>
      </c>
      <c r="K88" s="50">
        <f>J88/(countif(Dictionary!C:C,"root")-1)</f>
        <v>0.009486424599</v>
      </c>
    </row>
    <row r="90">
      <c r="A90" s="53" t="s">
        <v>41851</v>
      </c>
      <c r="B90" s="53" t="s">
        <v>41852</v>
      </c>
      <c r="C90" s="53" t="s">
        <v>41828</v>
      </c>
    </row>
    <row r="91">
      <c r="A91" s="43" t="str">
        <f t="array" ref="A91:C115">sort(A64:C88,2,0)</f>
        <v>a</v>
      </c>
      <c r="B91" s="43">
        <v>2364.0</v>
      </c>
      <c r="C91" s="50">
        <v>0.13943612126931698</v>
      </c>
    </row>
    <row r="92">
      <c r="A92" s="43" t="s">
        <v>41861</v>
      </c>
      <c r="B92" s="43">
        <v>1410.0</v>
      </c>
      <c r="C92" s="50">
        <v>0.08316621446266367</v>
      </c>
    </row>
    <row r="93">
      <c r="A93" s="43" t="s">
        <v>10193</v>
      </c>
      <c r="B93" s="43">
        <v>1319.0</v>
      </c>
      <c r="C93" s="50">
        <v>0.07779874955762651</v>
      </c>
    </row>
    <row r="94">
      <c r="A94" s="43" t="s">
        <v>29665</v>
      </c>
      <c r="B94" s="43">
        <v>1153.0</v>
      </c>
      <c r="C94" s="50">
        <v>0.06800754984074554</v>
      </c>
    </row>
    <row r="95">
      <c r="A95" s="43" t="s">
        <v>38584</v>
      </c>
      <c r="B95" s="43">
        <v>1132.0</v>
      </c>
      <c r="C95" s="50">
        <v>0.06676890409342928</v>
      </c>
    </row>
    <row r="96">
      <c r="A96" s="43" t="s">
        <v>4406</v>
      </c>
      <c r="B96" s="43">
        <v>1111.0</v>
      </c>
      <c r="C96" s="50">
        <v>0.06553025834611301</v>
      </c>
    </row>
    <row r="97">
      <c r="A97" s="43" t="s">
        <v>41864</v>
      </c>
      <c r="B97" s="43">
        <v>1033.0</v>
      </c>
      <c r="C97" s="50">
        <v>0.060929574141795444</v>
      </c>
    </row>
    <row r="98">
      <c r="A98" s="43" t="s">
        <v>518</v>
      </c>
      <c r="B98" s="43">
        <v>882.0</v>
      </c>
      <c r="C98" s="50">
        <v>0.05202312138728324</v>
      </c>
    </row>
    <row r="99">
      <c r="A99" s="43" t="s">
        <v>41863</v>
      </c>
      <c r="B99" s="43">
        <v>804.0</v>
      </c>
      <c r="C99" s="50">
        <v>0.047422437182965675</v>
      </c>
    </row>
    <row r="100">
      <c r="A100" s="43" t="s">
        <v>41865</v>
      </c>
      <c r="B100" s="43">
        <v>785.0</v>
      </c>
      <c r="C100" s="50">
        <v>0.04630175769729857</v>
      </c>
    </row>
    <row r="101">
      <c r="A101" s="43" t="s">
        <v>1463</v>
      </c>
      <c r="B101" s="43">
        <v>772.0</v>
      </c>
      <c r="C101" s="50">
        <v>0.04553497699657898</v>
      </c>
    </row>
    <row r="102">
      <c r="A102" s="43" t="s">
        <v>1506</v>
      </c>
      <c r="B102" s="43">
        <v>735.0</v>
      </c>
      <c r="C102" s="50">
        <v>0.04335260115606936</v>
      </c>
    </row>
    <row r="103">
      <c r="A103" s="43" t="s">
        <v>102</v>
      </c>
      <c r="B103" s="43">
        <v>427.0</v>
      </c>
      <c r="C103" s="50">
        <v>0.02518579686209744</v>
      </c>
    </row>
    <row r="104">
      <c r="A104" s="43" t="s">
        <v>1485</v>
      </c>
      <c r="B104" s="43">
        <v>427.0</v>
      </c>
      <c r="C104" s="50">
        <v>0.02518579686209744</v>
      </c>
    </row>
    <row r="105">
      <c r="A105" s="43" t="s">
        <v>2085</v>
      </c>
      <c r="B105" s="43">
        <v>403.0</v>
      </c>
      <c r="C105" s="50">
        <v>0.02377020172230742</v>
      </c>
    </row>
    <row r="106">
      <c r="A106" s="43" t="s">
        <v>41869</v>
      </c>
      <c r="B106" s="43">
        <v>402.0</v>
      </c>
      <c r="C106" s="50">
        <v>0.023711218591482838</v>
      </c>
    </row>
    <row r="107">
      <c r="A107" s="43" t="s">
        <v>41859</v>
      </c>
      <c r="B107" s="43">
        <v>313.0</v>
      </c>
      <c r="C107" s="50">
        <v>0.018461719948094844</v>
      </c>
    </row>
    <row r="108">
      <c r="A108" s="43" t="s">
        <v>41858</v>
      </c>
      <c r="B108" s="43">
        <v>272.0</v>
      </c>
      <c r="C108" s="50">
        <v>0.016043411584286894</v>
      </c>
    </row>
    <row r="109">
      <c r="A109" s="43" t="s">
        <v>41860</v>
      </c>
      <c r="B109" s="43">
        <v>237.0</v>
      </c>
      <c r="C109" s="50">
        <v>0.013979002005426448</v>
      </c>
    </row>
    <row r="110">
      <c r="A110" s="43" t="s">
        <v>41862</v>
      </c>
      <c r="B110" s="43">
        <v>202.0</v>
      </c>
      <c r="C110" s="50">
        <v>0.011914592426566003</v>
      </c>
    </row>
    <row r="111">
      <c r="A111" s="43" t="s">
        <v>41868</v>
      </c>
      <c r="B111" s="43">
        <v>193.0</v>
      </c>
      <c r="C111" s="50">
        <v>0.011383744249144744</v>
      </c>
    </row>
    <row r="112">
      <c r="A112" s="43" t="s">
        <v>41867</v>
      </c>
      <c r="B112" s="43">
        <v>191.0</v>
      </c>
      <c r="C112" s="50">
        <v>0.011265777987495576</v>
      </c>
    </row>
    <row r="113">
      <c r="A113" s="43" t="s">
        <v>41857</v>
      </c>
      <c r="B113" s="43">
        <v>163.0</v>
      </c>
      <c r="C113" s="50">
        <v>0.00961425032440722</v>
      </c>
    </row>
    <row r="114">
      <c r="A114" s="43" t="s">
        <v>41866</v>
      </c>
      <c r="B114" s="43">
        <v>123.0</v>
      </c>
      <c r="C114" s="50">
        <v>0.007254925091423853</v>
      </c>
    </row>
    <row r="115">
      <c r="A115" s="43" t="s">
        <v>41870</v>
      </c>
      <c r="B115" s="43">
        <v>97.0</v>
      </c>
      <c r="C115" s="50">
        <v>0.005721363689984664</v>
      </c>
    </row>
    <row r="117">
      <c r="A117" s="44" t="s">
        <v>41871</v>
      </c>
      <c r="B117" s="44" t="s">
        <v>41823</v>
      </c>
      <c r="C117" s="44" t="s">
        <v>41828</v>
      </c>
    </row>
    <row r="118">
      <c r="A118" s="44">
        <v>1.0</v>
      </c>
      <c r="B118" s="53">
        <f>sumproduct(len(Dictionary!A:A)=A118,Dictionary!C:C="root")</f>
        <v>4</v>
      </c>
      <c r="C118" s="60">
        <f>B118/(countif(Dictionary!C:C,"root")-1)</f>
        <v>0.001308472359</v>
      </c>
    </row>
    <row r="119">
      <c r="A119" s="44">
        <v>2.0</v>
      </c>
      <c r="B119" s="53">
        <f>sumproduct(len(Dictionary!A:A)=A119,Dictionary!C:C="root")</f>
        <v>33</v>
      </c>
      <c r="C119" s="60">
        <f>B119/(countif(Dictionary!C:C,"root")-1)</f>
        <v>0.01079489696</v>
      </c>
    </row>
    <row r="120">
      <c r="A120" s="44">
        <v>3.0</v>
      </c>
      <c r="B120" s="53">
        <f>sumproduct(len(Dictionary!A:A)=A120,Dictionary!C:C="root")</f>
        <v>164</v>
      </c>
      <c r="C120" s="60">
        <f>B120/(countif(Dictionary!C:C,"root")-1)</f>
        <v>0.0536473667</v>
      </c>
    </row>
    <row r="121">
      <c r="A121" s="44">
        <v>4.0</v>
      </c>
      <c r="B121" s="53">
        <f>sumproduct(len(Dictionary!A:A)=A121,Dictionary!C:C="root")</f>
        <v>572</v>
      </c>
      <c r="C121" s="60">
        <f>B121/(countif(Dictionary!C:C,"root")-1)</f>
        <v>0.1871115473</v>
      </c>
    </row>
    <row r="122">
      <c r="A122" s="44">
        <v>5.0</v>
      </c>
      <c r="B122" s="53">
        <f>sumproduct(len(Dictionary!A:A)=A122,Dictionary!C:C="root")</f>
        <v>814</v>
      </c>
      <c r="C122" s="60">
        <f>B122/(countif(Dictionary!C:C,"root")-1)</f>
        <v>0.266274125</v>
      </c>
    </row>
    <row r="123">
      <c r="A123" s="44">
        <v>6.0</v>
      </c>
      <c r="B123" s="53">
        <f>sumproduct(len(Dictionary!A:A)=A123,Dictionary!C:C="root")</f>
        <v>721</v>
      </c>
      <c r="C123" s="60">
        <f>B123/(countif(Dictionary!C:C,"root")-1)</f>
        <v>0.2358521426</v>
      </c>
    </row>
    <row r="124">
      <c r="A124" s="44">
        <v>7.0</v>
      </c>
      <c r="B124" s="53">
        <f>sumproduct(len(Dictionary!A:A)=A124,Dictionary!C:C="root")</f>
        <v>436</v>
      </c>
      <c r="C124" s="60">
        <f>B124/(countif(Dictionary!C:C,"root")-1)</f>
        <v>0.1426234871</v>
      </c>
    </row>
    <row r="125">
      <c r="A125" s="44">
        <v>8.0</v>
      </c>
      <c r="B125" s="53">
        <f>sumproduct(len(Dictionary!A:A)=A125,Dictionary!C:C="root")</f>
        <v>215</v>
      </c>
      <c r="C125" s="60">
        <f>B125/(countif(Dictionary!C:C,"root")-1)</f>
        <v>0.07033038927</v>
      </c>
    </row>
    <row r="126">
      <c r="A126" s="44">
        <v>9.0</v>
      </c>
      <c r="B126" s="53">
        <f>sumproduct(len(Dictionary!A:A)=A126,Dictionary!C:C="root")</f>
        <v>70</v>
      </c>
      <c r="C126" s="60">
        <f>B126/(countif(Dictionary!C:C,"root")-1)</f>
        <v>0.02289826627</v>
      </c>
    </row>
    <row r="127">
      <c r="A127" s="44">
        <v>10.0</v>
      </c>
      <c r="B127" s="53">
        <f>sumproduct(len(Dictionary!A:A)=A127,Dictionary!C:C="root")</f>
        <v>17</v>
      </c>
      <c r="C127" s="60">
        <f>B127/(countif(Dictionary!C:C,"root")-1)</f>
        <v>0.005561007524</v>
      </c>
    </row>
    <row r="128">
      <c r="A128" s="44">
        <v>11.0</v>
      </c>
      <c r="B128" s="53">
        <f>sumproduct(len(Dictionary!A:A)=A128,Dictionary!C:C="root")</f>
        <v>8</v>
      </c>
      <c r="C128" s="60">
        <f>B128/(countif(Dictionary!C:C,"root")-1)</f>
        <v>0.002616944717</v>
      </c>
    </row>
    <row r="129">
      <c r="A129" s="44">
        <v>12.0</v>
      </c>
      <c r="B129" s="53">
        <f>sumproduct(len(Dictionary!A:A)=A129,Dictionary!C:C="root")</f>
        <v>4</v>
      </c>
      <c r="C129" s="60">
        <f>B129/(countif(Dictionary!C:C,"root")-1)</f>
        <v>0.001308472359</v>
      </c>
    </row>
    <row r="131">
      <c r="A131" s="44" t="s">
        <v>41872</v>
      </c>
      <c r="B131" s="44" t="s">
        <v>41873</v>
      </c>
      <c r="C131" s="44" t="s">
        <v>41828</v>
      </c>
    </row>
    <row r="132">
      <c r="A132" s="44">
        <v>3500.0</v>
      </c>
      <c r="B132" s="43">
        <f>A132-COUNTA(Dictionary!A:A)-1</f>
        <v>-4776</v>
      </c>
      <c r="C132" s="46">
        <f>(COUNTA(Dictionary!A:A)-1)/A132</f>
        <v>2.364</v>
      </c>
    </row>
    <row r="133">
      <c r="A133" s="44">
        <v>4000.0</v>
      </c>
      <c r="B133" s="43">
        <f>A133-COUNTA(Dictionary!A:A)-1</f>
        <v>-4276</v>
      </c>
      <c r="C133" s="46">
        <f>(COUNTA(Dictionary!A:A)-1)/A133</f>
        <v>2.0685</v>
      </c>
    </row>
    <row r="134">
      <c r="A134" s="44">
        <v>5000.0</v>
      </c>
      <c r="B134" s="43">
        <f>A134-COUNTA(Dictionary!A:A)-1</f>
        <v>-3276</v>
      </c>
      <c r="C134" s="46">
        <f>(COUNTA(Dictionary!A:A)-1)/A134</f>
        <v>1.6548</v>
      </c>
    </row>
    <row r="135">
      <c r="A135" s="44">
        <v>10000.0</v>
      </c>
      <c r="B135" s="43">
        <f>A135-COUNTA(Dictionary!A:A)-1</f>
        <v>1724</v>
      </c>
      <c r="C135" s="46">
        <f>(COUNTA(Dictionary!A:A)-1)/A135</f>
        <v>0.8274</v>
      </c>
    </row>
    <row r="137">
      <c r="A137" s="61" t="s">
        <v>60</v>
      </c>
      <c r="B137" s="61" t="s">
        <v>41823</v>
      </c>
      <c r="C137" s="44" t="s">
        <v>41874</v>
      </c>
      <c r="D137" s="41" t="s">
        <v>41875</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41876</v>
      </c>
    </row>
    <row r="173">
      <c r="A173" s="44" t="s">
        <v>41823</v>
      </c>
      <c r="B173" s="44" t="s">
        <v>41877</v>
      </c>
    </row>
    <row r="174">
      <c r="A174" s="44" t="s">
        <v>23670</v>
      </c>
      <c r="B174" s="44">
        <f t="shared" ref="B174:B176" si="2">COUNTIF(#REF!, A174)</f>
        <v>0</v>
      </c>
    </row>
    <row r="175">
      <c r="A175" s="44" t="s">
        <v>33279</v>
      </c>
      <c r="B175" s="44">
        <f t="shared" si="2"/>
        <v>0</v>
      </c>
    </row>
    <row r="176">
      <c r="A176" s="44" t="s">
        <v>15473</v>
      </c>
      <c r="B176" s="44">
        <f t="shared" si="2"/>
        <v>0</v>
      </c>
    </row>
    <row r="177">
      <c r="A177" s="44" t="s">
        <v>41878</v>
      </c>
      <c r="B177" s="44">
        <f>A2-B174-B175-B176</f>
        <v>8274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41879</v>
      </c>
      <c r="B1" s="5" t="s">
        <v>458</v>
      </c>
      <c r="C1" s="2" t="s">
        <v>534</v>
      </c>
      <c r="D1" s="63" t="s">
        <v>41880</v>
      </c>
      <c r="E1" s="63"/>
      <c r="F1" s="63" t="s">
        <v>27828</v>
      </c>
      <c r="G1" s="63" t="s">
        <v>27828</v>
      </c>
      <c r="H1" s="2" t="s">
        <v>41881</v>
      </c>
    </row>
    <row r="2">
      <c r="A2" s="1" t="s">
        <v>5580</v>
      </c>
      <c r="B2" s="5" t="s">
        <v>423</v>
      </c>
      <c r="C2" s="2" t="s">
        <v>534</v>
      </c>
      <c r="D2" s="63" t="s">
        <v>41880</v>
      </c>
      <c r="E2" s="63" t="s">
        <v>41882</v>
      </c>
      <c r="F2" s="63" t="s">
        <v>1150</v>
      </c>
      <c r="G2" s="63" t="s">
        <v>1150</v>
      </c>
      <c r="H2" s="2" t="s">
        <v>5581</v>
      </c>
    </row>
    <row r="3">
      <c r="A3" s="1" t="s">
        <v>5818</v>
      </c>
      <c r="B3" s="5" t="s">
        <v>423</v>
      </c>
      <c r="C3" s="2" t="s">
        <v>534</v>
      </c>
      <c r="D3" s="63" t="s">
        <v>41880</v>
      </c>
      <c r="E3" s="63" t="s">
        <v>41883</v>
      </c>
      <c r="F3" s="63" t="s">
        <v>1150</v>
      </c>
      <c r="G3" s="63" t="s">
        <v>1150</v>
      </c>
      <c r="H3" s="2" t="s">
        <v>41884</v>
      </c>
    </row>
    <row r="4">
      <c r="A4" s="1" t="s">
        <v>11643</v>
      </c>
      <c r="B4" s="5" t="s">
        <v>423</v>
      </c>
      <c r="C4" s="2" t="s">
        <v>534</v>
      </c>
      <c r="D4" s="63" t="s">
        <v>41880</v>
      </c>
      <c r="E4" s="63" t="s">
        <v>41885</v>
      </c>
      <c r="F4" s="63" t="s">
        <v>1150</v>
      </c>
      <c r="G4" s="63" t="s">
        <v>1150</v>
      </c>
      <c r="H4" s="2" t="s">
        <v>41886</v>
      </c>
    </row>
    <row r="5">
      <c r="A5" s="1" t="s">
        <v>13481</v>
      </c>
      <c r="B5" s="5" t="s">
        <v>423</v>
      </c>
      <c r="C5" s="2" t="s">
        <v>534</v>
      </c>
      <c r="D5" s="63" t="s">
        <v>41880</v>
      </c>
      <c r="E5" s="63" t="s">
        <v>41887</v>
      </c>
      <c r="F5" s="63" t="s">
        <v>1150</v>
      </c>
      <c r="G5" s="63" t="s">
        <v>1150</v>
      </c>
      <c r="H5" s="2" t="s">
        <v>13482</v>
      </c>
    </row>
    <row r="6">
      <c r="A6" s="1" t="s">
        <v>13496</v>
      </c>
      <c r="B6" s="5" t="s">
        <v>423</v>
      </c>
      <c r="C6" s="2" t="s">
        <v>534</v>
      </c>
      <c r="D6" s="63" t="s">
        <v>41880</v>
      </c>
      <c r="E6" s="63" t="s">
        <v>41885</v>
      </c>
      <c r="F6" s="63" t="s">
        <v>1150</v>
      </c>
      <c r="G6" s="63" t="s">
        <v>1150</v>
      </c>
      <c r="H6" s="2" t="s">
        <v>13497</v>
      </c>
    </row>
    <row r="7">
      <c r="A7" s="1" t="s">
        <v>20791</v>
      </c>
      <c r="B7" s="5" t="s">
        <v>423</v>
      </c>
      <c r="C7" s="2" t="s">
        <v>534</v>
      </c>
      <c r="D7" s="63" t="s">
        <v>41880</v>
      </c>
      <c r="E7" s="63" t="s">
        <v>41888</v>
      </c>
      <c r="F7" s="63" t="s">
        <v>1150</v>
      </c>
      <c r="G7" s="63" t="s">
        <v>1150</v>
      </c>
      <c r="H7" s="2" t="s">
        <v>20792</v>
      </c>
    </row>
    <row r="8">
      <c r="A8" s="2" t="s">
        <v>23818</v>
      </c>
      <c r="B8" s="8" t="s">
        <v>423</v>
      </c>
      <c r="C8" s="2" t="s">
        <v>534</v>
      </c>
      <c r="D8" s="63" t="s">
        <v>41880</v>
      </c>
      <c r="E8" s="63" t="s">
        <v>41889</v>
      </c>
      <c r="F8" s="63" t="s">
        <v>41890</v>
      </c>
      <c r="G8" s="63" t="s">
        <v>1150</v>
      </c>
      <c r="H8" s="2" t="s">
        <v>23819</v>
      </c>
    </row>
    <row r="9">
      <c r="A9" s="1" t="s">
        <v>27993</v>
      </c>
      <c r="B9" s="5" t="s">
        <v>423</v>
      </c>
      <c r="C9" s="2" t="s">
        <v>534</v>
      </c>
      <c r="D9" s="63" t="s">
        <v>41880</v>
      </c>
      <c r="E9" s="63" t="s">
        <v>41891</v>
      </c>
      <c r="F9" s="63" t="s">
        <v>1150</v>
      </c>
      <c r="G9" s="63" t="s">
        <v>1150</v>
      </c>
      <c r="H9" s="2" t="s">
        <v>27994</v>
      </c>
    </row>
    <row r="10">
      <c r="A10" s="1" t="s">
        <v>31193</v>
      </c>
      <c r="B10" s="5" t="s">
        <v>423</v>
      </c>
      <c r="C10" s="2" t="s">
        <v>534</v>
      </c>
      <c r="D10" s="63" t="s">
        <v>41880</v>
      </c>
      <c r="E10" s="63" t="s">
        <v>41892</v>
      </c>
      <c r="F10" s="63" t="s">
        <v>41893</v>
      </c>
      <c r="G10" s="63" t="s">
        <v>1150</v>
      </c>
      <c r="H10" s="2" t="s">
        <v>31194</v>
      </c>
    </row>
    <row r="11">
      <c r="A11" s="2" t="s">
        <v>32010</v>
      </c>
      <c r="B11" s="8" t="s">
        <v>423</v>
      </c>
      <c r="C11" s="2" t="s">
        <v>534</v>
      </c>
      <c r="D11" s="63" t="s">
        <v>41880</v>
      </c>
      <c r="E11" s="63" t="s">
        <v>41894</v>
      </c>
      <c r="F11" s="63" t="s">
        <v>1150</v>
      </c>
      <c r="G11" s="63" t="s">
        <v>1150</v>
      </c>
      <c r="H11" s="2" t="s">
        <v>41895</v>
      </c>
    </row>
    <row r="12">
      <c r="A12" s="1" t="s">
        <v>32955</v>
      </c>
      <c r="B12" s="5" t="s">
        <v>423</v>
      </c>
      <c r="C12" s="2" t="s">
        <v>534</v>
      </c>
      <c r="D12" s="63" t="s">
        <v>41880</v>
      </c>
      <c r="E12" s="63" t="s">
        <v>41896</v>
      </c>
      <c r="F12" s="63" t="s">
        <v>1150</v>
      </c>
      <c r="G12" s="63" t="s">
        <v>1150</v>
      </c>
      <c r="H12" s="2" t="s">
        <v>32956</v>
      </c>
    </row>
    <row r="13">
      <c r="A13" s="2" t="s">
        <v>33413</v>
      </c>
      <c r="B13" s="8" t="s">
        <v>423</v>
      </c>
      <c r="C13" s="2" t="s">
        <v>534</v>
      </c>
      <c r="D13" s="63" t="s">
        <v>41880</v>
      </c>
      <c r="E13" s="63" t="s">
        <v>41897</v>
      </c>
      <c r="F13" s="63" t="s">
        <v>1150</v>
      </c>
      <c r="G13" s="63" t="s">
        <v>1150</v>
      </c>
      <c r="H13" s="2" t="s">
        <v>33414</v>
      </c>
    </row>
    <row r="14">
      <c r="A14" s="2" t="s">
        <v>34258</v>
      </c>
      <c r="B14" s="8" t="s">
        <v>423</v>
      </c>
      <c r="C14" s="2" t="s">
        <v>534</v>
      </c>
      <c r="D14" s="63" t="s">
        <v>41880</v>
      </c>
      <c r="E14" s="63" t="s">
        <v>41885</v>
      </c>
      <c r="F14" s="63" t="s">
        <v>1150</v>
      </c>
      <c r="G14" s="41" t="s">
        <v>1150</v>
      </c>
      <c r="H14" s="2" t="s">
        <v>41898</v>
      </c>
    </row>
    <row r="15">
      <c r="A15" s="1" t="s">
        <v>3247</v>
      </c>
      <c r="B15" s="5" t="s">
        <v>423</v>
      </c>
      <c r="C15" s="2" t="s">
        <v>534</v>
      </c>
      <c r="D15" s="63" t="s">
        <v>41880</v>
      </c>
      <c r="E15" s="63" t="s">
        <v>41896</v>
      </c>
      <c r="F15" s="63" t="s">
        <v>1150</v>
      </c>
      <c r="G15" s="63" t="s">
        <v>1150</v>
      </c>
      <c r="H15" s="2" t="s">
        <v>41899</v>
      </c>
    </row>
    <row r="16">
      <c r="A16" s="2" t="s">
        <v>36888</v>
      </c>
      <c r="B16" s="8" t="s">
        <v>423</v>
      </c>
      <c r="C16" s="2" t="s">
        <v>534</v>
      </c>
      <c r="D16" s="63" t="s">
        <v>41880</v>
      </c>
      <c r="E16" s="63" t="s">
        <v>41888</v>
      </c>
      <c r="F16" s="63" t="s">
        <v>1150</v>
      </c>
      <c r="G16" s="63" t="s">
        <v>1150</v>
      </c>
      <c r="H16" s="2" t="s">
        <v>36889</v>
      </c>
    </row>
    <row r="17">
      <c r="A17" s="1" t="s">
        <v>39346</v>
      </c>
      <c r="B17" s="5" t="s">
        <v>423</v>
      </c>
      <c r="C17" s="2" t="s">
        <v>534</v>
      </c>
      <c r="D17" s="63" t="s">
        <v>41880</v>
      </c>
      <c r="E17" s="63" t="s">
        <v>41900</v>
      </c>
      <c r="F17" s="63" t="s">
        <v>1150</v>
      </c>
      <c r="G17" s="63" t="s">
        <v>1150</v>
      </c>
      <c r="H17" s="2" t="s">
        <v>39347</v>
      </c>
    </row>
    <row r="18">
      <c r="A18" s="2" t="s">
        <v>39514</v>
      </c>
      <c r="B18" s="5" t="s">
        <v>423</v>
      </c>
      <c r="C18" s="2" t="s">
        <v>534</v>
      </c>
      <c r="D18" s="63" t="s">
        <v>41880</v>
      </c>
      <c r="E18" s="63" t="s">
        <v>41896</v>
      </c>
      <c r="F18" s="63" t="s">
        <v>41901</v>
      </c>
      <c r="G18" s="63" t="s">
        <v>1150</v>
      </c>
      <c r="H18" s="2" t="s">
        <v>41902</v>
      </c>
    </row>
    <row r="19">
      <c r="A19" s="2" t="s">
        <v>39977</v>
      </c>
      <c r="B19" s="8" t="s">
        <v>423</v>
      </c>
      <c r="C19" s="2" t="s">
        <v>534</v>
      </c>
      <c r="D19" s="63" t="s">
        <v>41880</v>
      </c>
      <c r="E19" s="63" t="s">
        <v>41896</v>
      </c>
      <c r="F19" s="63" t="s">
        <v>41903</v>
      </c>
      <c r="G19" s="63" t="s">
        <v>1150</v>
      </c>
      <c r="H19" s="2" t="s">
        <v>39978</v>
      </c>
    </row>
    <row r="20">
      <c r="A20" s="1" t="s">
        <v>40665</v>
      </c>
      <c r="B20" s="5" t="s">
        <v>423</v>
      </c>
      <c r="C20" s="2" t="s">
        <v>534</v>
      </c>
      <c r="D20" s="63" t="s">
        <v>41880</v>
      </c>
      <c r="E20" s="63" t="s">
        <v>41896</v>
      </c>
      <c r="F20" s="63" t="s">
        <v>1150</v>
      </c>
      <c r="G20" s="63" t="s">
        <v>1150</v>
      </c>
      <c r="H20" s="2" t="s">
        <v>40666</v>
      </c>
    </row>
    <row r="21">
      <c r="A21" s="2" t="s">
        <v>41417</v>
      </c>
      <c r="B21" s="8" t="s">
        <v>423</v>
      </c>
      <c r="C21" s="2" t="s">
        <v>534</v>
      </c>
      <c r="D21" s="63" t="s">
        <v>41880</v>
      </c>
      <c r="E21" s="63" t="s">
        <v>41885</v>
      </c>
      <c r="F21" s="63" t="s">
        <v>1150</v>
      </c>
      <c r="G21" s="63" t="s">
        <v>1150</v>
      </c>
      <c r="H21" s="2" t="s">
        <v>41418</v>
      </c>
    </row>
    <row r="22">
      <c r="A22" s="2" t="s">
        <v>995</v>
      </c>
      <c r="B22" s="8" t="s">
        <v>423</v>
      </c>
      <c r="C22" s="2" t="s">
        <v>38596</v>
      </c>
      <c r="D22" s="63" t="s">
        <v>41880</v>
      </c>
      <c r="E22" s="63" t="s">
        <v>41896</v>
      </c>
      <c r="F22" s="63" t="s">
        <v>1150</v>
      </c>
      <c r="G22" s="63" t="s">
        <v>1150</v>
      </c>
      <c r="H22" s="2" t="s">
        <v>997</v>
      </c>
    </row>
    <row r="23">
      <c r="A23" s="2" t="s">
        <v>7265</v>
      </c>
      <c r="B23" s="8" t="s">
        <v>423</v>
      </c>
      <c r="C23" s="2" t="s">
        <v>534</v>
      </c>
      <c r="D23" s="63" t="s">
        <v>41904</v>
      </c>
      <c r="E23" s="63" t="s">
        <v>41905</v>
      </c>
      <c r="F23" s="63" t="s">
        <v>27828</v>
      </c>
      <c r="G23" s="63" t="s">
        <v>1150</v>
      </c>
      <c r="H23" s="2" t="s">
        <v>7266</v>
      </c>
    </row>
    <row r="24">
      <c r="A24" s="1" t="s">
        <v>11341</v>
      </c>
      <c r="B24" s="5" t="s">
        <v>423</v>
      </c>
      <c r="C24" s="2" t="s">
        <v>534</v>
      </c>
      <c r="D24" s="63" t="s">
        <v>41904</v>
      </c>
      <c r="E24" s="63" t="s">
        <v>41896</v>
      </c>
      <c r="F24" s="63" t="s">
        <v>1150</v>
      </c>
      <c r="G24" s="63" t="s">
        <v>1150</v>
      </c>
      <c r="H24" s="2" t="s">
        <v>11342</v>
      </c>
    </row>
    <row r="25">
      <c r="A25" s="2" t="s">
        <v>11755</v>
      </c>
      <c r="B25" s="8" t="s">
        <v>458</v>
      </c>
      <c r="C25" s="2" t="s">
        <v>534</v>
      </c>
      <c r="D25" s="63" t="s">
        <v>41904</v>
      </c>
      <c r="E25" s="63" t="s">
        <v>41906</v>
      </c>
      <c r="F25" s="63" t="s">
        <v>1150</v>
      </c>
      <c r="G25" s="63" t="s">
        <v>1150</v>
      </c>
      <c r="H25" s="2" t="s">
        <v>11756</v>
      </c>
    </row>
    <row r="26">
      <c r="A26" s="1" t="s">
        <v>15411</v>
      </c>
      <c r="B26" s="5" t="s">
        <v>423</v>
      </c>
      <c r="C26" s="2" t="s">
        <v>534</v>
      </c>
      <c r="D26" s="63" t="s">
        <v>41904</v>
      </c>
      <c r="E26" s="63"/>
      <c r="F26" s="63" t="s">
        <v>41907</v>
      </c>
      <c r="G26" s="63" t="s">
        <v>1150</v>
      </c>
      <c r="H26" s="2" t="s">
        <v>41908</v>
      </c>
    </row>
    <row r="27">
      <c r="A27" s="2" t="s">
        <v>17467</v>
      </c>
      <c r="B27" s="8" t="s">
        <v>458</v>
      </c>
      <c r="C27" s="2" t="s">
        <v>534</v>
      </c>
      <c r="D27" s="63" t="s">
        <v>41904</v>
      </c>
      <c r="E27" s="63" t="s">
        <v>41909</v>
      </c>
      <c r="F27" s="63" t="s">
        <v>1150</v>
      </c>
      <c r="G27" s="63" t="s">
        <v>1150</v>
      </c>
      <c r="H27" s="2" t="s">
        <v>41910</v>
      </c>
    </row>
    <row r="28">
      <c r="A28" s="1" t="s">
        <v>11345</v>
      </c>
      <c r="B28" s="5" t="s">
        <v>423</v>
      </c>
      <c r="C28" s="2" t="s">
        <v>534</v>
      </c>
      <c r="D28" s="63" t="s">
        <v>41904</v>
      </c>
      <c r="E28" s="63" t="s">
        <v>41896</v>
      </c>
      <c r="F28" s="63" t="s">
        <v>1150</v>
      </c>
      <c r="G28" s="63" t="s">
        <v>1150</v>
      </c>
      <c r="H28" s="2" t="s">
        <v>41911</v>
      </c>
    </row>
    <row r="29">
      <c r="A29" s="1" t="s">
        <v>24764</v>
      </c>
      <c r="B29" s="5" t="s">
        <v>423</v>
      </c>
      <c r="C29" s="2" t="s">
        <v>534</v>
      </c>
      <c r="D29" s="63" t="s">
        <v>41904</v>
      </c>
      <c r="E29" s="63" t="s">
        <v>41896</v>
      </c>
      <c r="F29" s="63" t="s">
        <v>1150</v>
      </c>
      <c r="G29" s="63" t="s">
        <v>1150</v>
      </c>
      <c r="H29" s="2" t="s">
        <v>24765</v>
      </c>
    </row>
    <row r="30">
      <c r="A30" s="1" t="s">
        <v>13255</v>
      </c>
      <c r="B30" s="5" t="s">
        <v>458</v>
      </c>
      <c r="C30" s="2" t="s">
        <v>534</v>
      </c>
      <c r="D30" s="63" t="s">
        <v>41904</v>
      </c>
      <c r="E30" s="63"/>
      <c r="F30" s="63" t="s">
        <v>41912</v>
      </c>
      <c r="G30" s="63" t="s">
        <v>1150</v>
      </c>
      <c r="H30" s="2" t="s">
        <v>13252</v>
      </c>
    </row>
    <row r="31">
      <c r="A31" s="1" t="s">
        <v>33284</v>
      </c>
      <c r="B31" s="5" t="s">
        <v>423</v>
      </c>
      <c r="C31" s="2" t="s">
        <v>534</v>
      </c>
      <c r="D31" s="63" t="s">
        <v>41904</v>
      </c>
      <c r="E31" s="63" t="s">
        <v>41896</v>
      </c>
      <c r="F31" s="63" t="s">
        <v>1150</v>
      </c>
      <c r="G31" s="63" t="s">
        <v>1150</v>
      </c>
      <c r="H31" s="2" t="s">
        <v>41913</v>
      </c>
    </row>
    <row r="32">
      <c r="A32" s="2" t="s">
        <v>33806</v>
      </c>
      <c r="B32" s="8" t="s">
        <v>458</v>
      </c>
      <c r="C32" s="2" t="s">
        <v>534</v>
      </c>
      <c r="D32" s="63" t="s">
        <v>41904</v>
      </c>
      <c r="E32" s="63" t="s">
        <v>41896</v>
      </c>
      <c r="F32" s="63" t="s">
        <v>1150</v>
      </c>
      <c r="G32" s="63" t="s">
        <v>1150</v>
      </c>
      <c r="H32" s="2" t="s">
        <v>33807</v>
      </c>
    </row>
    <row r="33">
      <c r="A33" s="1" t="s">
        <v>35069</v>
      </c>
      <c r="B33" s="5" t="s">
        <v>423</v>
      </c>
      <c r="C33" s="2" t="s">
        <v>534</v>
      </c>
      <c r="D33" s="63" t="s">
        <v>41904</v>
      </c>
      <c r="E33" s="63" t="s">
        <v>41896</v>
      </c>
      <c r="F33" s="63" t="s">
        <v>1150</v>
      </c>
      <c r="G33" s="63" t="s">
        <v>1150</v>
      </c>
      <c r="H33" s="2" t="s">
        <v>41914</v>
      </c>
    </row>
    <row r="34">
      <c r="A34" s="2" t="s">
        <v>40512</v>
      </c>
      <c r="B34" s="8" t="s">
        <v>458</v>
      </c>
      <c r="C34" s="2" t="s">
        <v>534</v>
      </c>
      <c r="D34" s="63" t="s">
        <v>41904</v>
      </c>
      <c r="E34" s="63" t="s">
        <v>41896</v>
      </c>
      <c r="F34" s="63" t="s">
        <v>1150</v>
      </c>
      <c r="G34" s="63" t="s">
        <v>1150</v>
      </c>
      <c r="H34" s="2" t="s">
        <v>41915</v>
      </c>
    </row>
    <row r="35">
      <c r="A35" s="2" t="s">
        <v>40527</v>
      </c>
      <c r="B35" s="5" t="s">
        <v>458</v>
      </c>
      <c r="C35" s="2" t="s">
        <v>534</v>
      </c>
      <c r="D35" s="63" t="s">
        <v>41904</v>
      </c>
      <c r="E35" s="63" t="s">
        <v>41896</v>
      </c>
      <c r="F35" s="63" t="s">
        <v>1150</v>
      </c>
      <c r="G35" s="63" t="s">
        <v>1150</v>
      </c>
      <c r="H35" s="2" t="s">
        <v>40528</v>
      </c>
    </row>
    <row r="36">
      <c r="A36" s="2" t="s">
        <v>8423</v>
      </c>
      <c r="B36" s="8" t="s">
        <v>423</v>
      </c>
      <c r="C36" s="2" t="s">
        <v>534</v>
      </c>
      <c r="D36" s="63" t="s">
        <v>41880</v>
      </c>
      <c r="E36" s="63" t="s">
        <v>41916</v>
      </c>
      <c r="F36" s="63" t="s">
        <v>1150</v>
      </c>
      <c r="G36" s="63" t="s">
        <v>41917</v>
      </c>
      <c r="H36" s="2" t="s">
        <v>8424</v>
      </c>
    </row>
    <row r="37">
      <c r="A37" s="1" t="s">
        <v>35592</v>
      </c>
      <c r="B37" s="5" t="s">
        <v>423</v>
      </c>
      <c r="C37" s="2" t="s">
        <v>534</v>
      </c>
      <c r="D37" s="63" t="s">
        <v>41880</v>
      </c>
      <c r="E37" s="63" t="s">
        <v>41918</v>
      </c>
      <c r="F37" s="63" t="s">
        <v>1150</v>
      </c>
      <c r="G37" s="63" t="s">
        <v>41917</v>
      </c>
      <c r="H37" s="2" t="s">
        <v>41919</v>
      </c>
    </row>
    <row r="38">
      <c r="A38" s="1" t="s">
        <v>5574</v>
      </c>
      <c r="B38" s="5" t="s">
        <v>423</v>
      </c>
      <c r="C38" s="2" t="s">
        <v>534</v>
      </c>
      <c r="D38" s="63" t="s">
        <v>41904</v>
      </c>
      <c r="E38" s="63" t="s">
        <v>41920</v>
      </c>
      <c r="F38" s="63" t="s">
        <v>1150</v>
      </c>
      <c r="G38" s="63" t="s">
        <v>459</v>
      </c>
      <c r="H38" s="1" t="s">
        <v>5575</v>
      </c>
    </row>
    <row r="39">
      <c r="A39" s="1" t="s">
        <v>5762</v>
      </c>
      <c r="B39" s="5" t="s">
        <v>423</v>
      </c>
      <c r="C39" s="2" t="s">
        <v>534</v>
      </c>
      <c r="D39" s="63" t="s">
        <v>41880</v>
      </c>
      <c r="E39" s="63" t="s">
        <v>41890</v>
      </c>
      <c r="F39" s="63" t="s">
        <v>41904</v>
      </c>
      <c r="G39" s="63" t="s">
        <v>41904</v>
      </c>
      <c r="H39" s="2" t="s">
        <v>5763</v>
      </c>
    </row>
    <row r="40">
      <c r="A40" s="1" t="s">
        <v>5766</v>
      </c>
      <c r="B40" s="5" t="s">
        <v>423</v>
      </c>
      <c r="C40" s="2" t="s">
        <v>534</v>
      </c>
      <c r="D40" s="63" t="s">
        <v>41880</v>
      </c>
      <c r="E40" s="63" t="s">
        <v>41890</v>
      </c>
      <c r="F40" s="63" t="s">
        <v>41904</v>
      </c>
      <c r="G40" s="63" t="s">
        <v>41904</v>
      </c>
      <c r="H40" s="2" t="s">
        <v>21522</v>
      </c>
    </row>
    <row r="41">
      <c r="A41" s="2" t="s">
        <v>533</v>
      </c>
      <c r="B41" s="8" t="s">
        <v>423</v>
      </c>
      <c r="C41" s="2" t="s">
        <v>534</v>
      </c>
      <c r="D41" s="63" t="s">
        <v>41880</v>
      </c>
      <c r="E41" s="63"/>
      <c r="F41" s="63" t="s">
        <v>459</v>
      </c>
      <c r="G41" s="63"/>
      <c r="H41" s="2" t="s">
        <v>536</v>
      </c>
    </row>
    <row r="42">
      <c r="A42" s="1" t="s">
        <v>682</v>
      </c>
      <c r="B42" s="5" t="s">
        <v>423</v>
      </c>
      <c r="C42" s="2" t="s">
        <v>534</v>
      </c>
      <c r="D42" s="63" t="s">
        <v>41880</v>
      </c>
      <c r="E42" s="63"/>
      <c r="F42" s="63" t="s">
        <v>41892</v>
      </c>
      <c r="G42" s="63"/>
      <c r="H42" s="2" t="s">
        <v>41921</v>
      </c>
    </row>
    <row r="43">
      <c r="A43" s="2" t="s">
        <v>705</v>
      </c>
      <c r="B43" s="8" t="s">
        <v>423</v>
      </c>
      <c r="C43" s="2" t="s">
        <v>534</v>
      </c>
      <c r="D43" s="63" t="s">
        <v>41880</v>
      </c>
      <c r="E43" s="63"/>
      <c r="F43" s="63" t="s">
        <v>459</v>
      </c>
      <c r="G43" s="63"/>
      <c r="H43" s="2" t="s">
        <v>706</v>
      </c>
    </row>
    <row r="44">
      <c r="A44" s="1" t="s">
        <v>1329</v>
      </c>
      <c r="B44" s="5" t="s">
        <v>423</v>
      </c>
      <c r="C44" s="2" t="s">
        <v>534</v>
      </c>
      <c r="D44" s="63" t="s">
        <v>41880</v>
      </c>
      <c r="E44" s="63"/>
      <c r="F44" s="63" t="s">
        <v>459</v>
      </c>
      <c r="G44" s="63"/>
      <c r="H44" s="2" t="s">
        <v>1330</v>
      </c>
    </row>
    <row r="45">
      <c r="A45" s="1" t="s">
        <v>2226</v>
      </c>
      <c r="B45" s="5" t="s">
        <v>423</v>
      </c>
      <c r="C45" s="2" t="s">
        <v>534</v>
      </c>
      <c r="D45" s="63" t="s">
        <v>41880</v>
      </c>
      <c r="E45" s="63"/>
      <c r="F45" s="63" t="s">
        <v>459</v>
      </c>
      <c r="G45" s="63"/>
      <c r="H45" s="2" t="s">
        <v>2227</v>
      </c>
    </row>
    <row r="46">
      <c r="A46" s="1" t="s">
        <v>2539</v>
      </c>
      <c r="B46" s="5" t="s">
        <v>423</v>
      </c>
      <c r="C46" s="2" t="s">
        <v>534</v>
      </c>
      <c r="D46" s="63" t="s">
        <v>41880</v>
      </c>
      <c r="E46" s="63" t="s">
        <v>41922</v>
      </c>
      <c r="F46" s="63" t="s">
        <v>41922</v>
      </c>
      <c r="G46" s="63"/>
      <c r="H46" s="2" t="s">
        <v>2540</v>
      </c>
    </row>
    <row r="47">
      <c r="A47" s="1" t="s">
        <v>2743</v>
      </c>
      <c r="B47" s="5" t="s">
        <v>423</v>
      </c>
      <c r="C47" s="2" t="s">
        <v>534</v>
      </c>
      <c r="D47" s="63" t="s">
        <v>41880</v>
      </c>
      <c r="E47" s="63" t="s">
        <v>41905</v>
      </c>
      <c r="F47" s="63" t="s">
        <v>41892</v>
      </c>
      <c r="G47" s="63"/>
      <c r="H47" s="2" t="s">
        <v>2744</v>
      </c>
    </row>
    <row r="48">
      <c r="A48" s="1" t="s">
        <v>3264</v>
      </c>
      <c r="B48" s="5" t="s">
        <v>423</v>
      </c>
      <c r="C48" s="2" t="s">
        <v>534</v>
      </c>
      <c r="D48" s="63" t="s">
        <v>41880</v>
      </c>
      <c r="E48" s="63"/>
      <c r="F48" s="63" t="s">
        <v>459</v>
      </c>
      <c r="G48" s="63"/>
      <c r="H48" s="2" t="s">
        <v>3265</v>
      </c>
    </row>
    <row r="49">
      <c r="A49" s="1" t="s">
        <v>4079</v>
      </c>
      <c r="B49" s="5" t="s">
        <v>423</v>
      </c>
      <c r="C49" s="2" t="s">
        <v>534</v>
      </c>
      <c r="D49" s="63" t="s">
        <v>41880</v>
      </c>
      <c r="E49" s="63"/>
      <c r="F49" s="63" t="s">
        <v>41923</v>
      </c>
      <c r="G49" s="63"/>
      <c r="H49" s="2" t="s">
        <v>4080</v>
      </c>
    </row>
    <row r="50">
      <c r="A50" s="2" t="s">
        <v>4531</v>
      </c>
      <c r="B50" s="8" t="s">
        <v>423</v>
      </c>
      <c r="C50" s="2" t="s">
        <v>534</v>
      </c>
      <c r="D50" s="63" t="s">
        <v>41880</v>
      </c>
      <c r="E50" s="63" t="s">
        <v>41924</v>
      </c>
      <c r="F50" s="63" t="s">
        <v>41923</v>
      </c>
      <c r="G50" s="63"/>
      <c r="H50" s="2" t="s">
        <v>4532</v>
      </c>
    </row>
    <row r="51">
      <c r="A51" s="2" t="s">
        <v>4930</v>
      </c>
      <c r="B51" s="8" t="s">
        <v>423</v>
      </c>
      <c r="C51" s="2" t="s">
        <v>534</v>
      </c>
      <c r="D51" s="63" t="s">
        <v>41880</v>
      </c>
      <c r="E51" s="64"/>
      <c r="F51" s="63" t="s">
        <v>459</v>
      </c>
      <c r="G51" s="63"/>
      <c r="H51" s="2" t="s">
        <v>4931</v>
      </c>
    </row>
    <row r="52">
      <c r="A52" s="1" t="s">
        <v>5470</v>
      </c>
      <c r="B52" s="5" t="s">
        <v>423</v>
      </c>
      <c r="C52" s="2" t="s">
        <v>534</v>
      </c>
      <c r="D52" s="63" t="s">
        <v>41880</v>
      </c>
      <c r="E52" s="63" t="s">
        <v>41925</v>
      </c>
      <c r="F52" s="63" t="s">
        <v>459</v>
      </c>
      <c r="G52" s="63"/>
      <c r="H52" s="2" t="s">
        <v>5471</v>
      </c>
    </row>
    <row r="53">
      <c r="A53" s="1" t="s">
        <v>5727</v>
      </c>
      <c r="B53" s="5" t="s">
        <v>423</v>
      </c>
      <c r="C53" s="2" t="s">
        <v>534</v>
      </c>
      <c r="D53" s="63" t="s">
        <v>41880</v>
      </c>
      <c r="E53" s="63"/>
      <c r="F53" s="63" t="s">
        <v>459</v>
      </c>
      <c r="G53" s="63"/>
      <c r="H53" s="2" t="s">
        <v>5728</v>
      </c>
    </row>
    <row r="54">
      <c r="A54" s="2" t="s">
        <v>6984</v>
      </c>
      <c r="B54" s="8" t="s">
        <v>423</v>
      </c>
      <c r="C54" s="2" t="s">
        <v>534</v>
      </c>
      <c r="D54" s="63" t="s">
        <v>41880</v>
      </c>
      <c r="E54" s="63" t="s">
        <v>41905</v>
      </c>
      <c r="F54" s="63" t="s">
        <v>41905</v>
      </c>
      <c r="G54" s="63"/>
      <c r="H54" s="2" t="s">
        <v>6985</v>
      </c>
    </row>
    <row r="55">
      <c r="A55" s="2" t="s">
        <v>7303</v>
      </c>
      <c r="B55" s="8" t="s">
        <v>423</v>
      </c>
      <c r="C55" s="2" t="s">
        <v>534</v>
      </c>
      <c r="D55" s="63" t="s">
        <v>41880</v>
      </c>
      <c r="E55" s="63" t="s">
        <v>41926</v>
      </c>
      <c r="F55" s="63" t="s">
        <v>41926</v>
      </c>
      <c r="G55" s="63"/>
      <c r="H55" s="2" t="s">
        <v>7304</v>
      </c>
    </row>
    <row r="56">
      <c r="A56" s="2" t="s">
        <v>7711</v>
      </c>
      <c r="B56" s="8" t="s">
        <v>423</v>
      </c>
      <c r="C56" s="2" t="s">
        <v>534</v>
      </c>
      <c r="D56" s="63" t="s">
        <v>41880</v>
      </c>
      <c r="E56" s="63" t="s">
        <v>41905</v>
      </c>
      <c r="F56" s="63" t="s">
        <v>41905</v>
      </c>
      <c r="G56" s="63"/>
      <c r="H56" s="2" t="s">
        <v>7712</v>
      </c>
    </row>
    <row r="57">
      <c r="A57" s="1" t="s">
        <v>12283</v>
      </c>
      <c r="B57" s="5" t="s">
        <v>423</v>
      </c>
      <c r="C57" s="2" t="s">
        <v>534</v>
      </c>
      <c r="D57" s="63" t="s">
        <v>41880</v>
      </c>
      <c r="E57" s="63" t="s">
        <v>41927</v>
      </c>
      <c r="F57" s="63" t="s">
        <v>459</v>
      </c>
      <c r="G57" s="63"/>
      <c r="H57" s="2" t="s">
        <v>12284</v>
      </c>
    </row>
    <row r="58">
      <c r="A58" s="1" t="s">
        <v>13258</v>
      </c>
      <c r="B58" s="5" t="s">
        <v>423</v>
      </c>
      <c r="C58" s="2" t="s">
        <v>534</v>
      </c>
      <c r="D58" s="63" t="s">
        <v>41880</v>
      </c>
      <c r="E58" s="63"/>
      <c r="F58" s="63" t="s">
        <v>41880</v>
      </c>
      <c r="G58" s="63"/>
      <c r="H58" s="2" t="s">
        <v>13259</v>
      </c>
    </row>
    <row r="59">
      <c r="A59" s="2" t="s">
        <v>13746</v>
      </c>
      <c r="B59" s="8" t="s">
        <v>423</v>
      </c>
      <c r="C59" s="2" t="s">
        <v>534</v>
      </c>
      <c r="D59" s="63" t="s">
        <v>41880</v>
      </c>
      <c r="E59" s="63"/>
      <c r="F59" s="63" t="s">
        <v>459</v>
      </c>
      <c r="G59" s="63"/>
      <c r="H59" s="2" t="s">
        <v>13747</v>
      </c>
    </row>
    <row r="60">
      <c r="A60" s="2" t="s">
        <v>14896</v>
      </c>
      <c r="B60" s="8" t="s">
        <v>423</v>
      </c>
      <c r="C60" s="2" t="s">
        <v>534</v>
      </c>
      <c r="D60" s="63" t="s">
        <v>41880</v>
      </c>
      <c r="E60" s="63"/>
      <c r="F60" s="63" t="s">
        <v>459</v>
      </c>
      <c r="G60" s="63"/>
      <c r="H60" s="2" t="s">
        <v>14897</v>
      </c>
    </row>
    <row r="61">
      <c r="A61" s="1" t="s">
        <v>15381</v>
      </c>
      <c r="B61" s="5" t="s">
        <v>423</v>
      </c>
      <c r="C61" s="2" t="s">
        <v>534</v>
      </c>
      <c r="D61" s="63" t="s">
        <v>41880</v>
      </c>
      <c r="E61" s="63" t="s">
        <v>41905</v>
      </c>
      <c r="F61" s="63" t="s">
        <v>41905</v>
      </c>
      <c r="G61" s="63"/>
      <c r="H61" s="2" t="s">
        <v>15382</v>
      </c>
    </row>
    <row r="62">
      <c r="A62" s="1" t="s">
        <v>16166</v>
      </c>
      <c r="B62" s="5" t="s">
        <v>423</v>
      </c>
      <c r="C62" s="2" t="s">
        <v>534</v>
      </c>
      <c r="D62" s="63" t="s">
        <v>41880</v>
      </c>
      <c r="E62" s="63"/>
      <c r="F62" s="63" t="s">
        <v>459</v>
      </c>
      <c r="G62" s="63"/>
      <c r="H62" s="2" t="s">
        <v>16167</v>
      </c>
    </row>
    <row r="63">
      <c r="A63" s="2" t="s">
        <v>16437</v>
      </c>
      <c r="B63" s="8" t="s">
        <v>423</v>
      </c>
      <c r="C63" s="2" t="s">
        <v>534</v>
      </c>
      <c r="D63" s="63" t="s">
        <v>41880</v>
      </c>
      <c r="E63" s="63" t="s">
        <v>41926</v>
      </c>
      <c r="F63" s="63" t="s">
        <v>41926</v>
      </c>
      <c r="G63" s="63"/>
      <c r="H63" s="2" t="s">
        <v>16438</v>
      </c>
    </row>
    <row r="64">
      <c r="A64" s="2" t="s">
        <v>19287</v>
      </c>
      <c r="B64" s="8" t="s">
        <v>423</v>
      </c>
      <c r="C64" s="2" t="s">
        <v>534</v>
      </c>
      <c r="D64" s="63" t="s">
        <v>41880</v>
      </c>
      <c r="E64" s="63"/>
      <c r="F64" s="63" t="s">
        <v>459</v>
      </c>
      <c r="G64" s="63"/>
      <c r="H64" s="2" t="s">
        <v>19288</v>
      </c>
    </row>
    <row r="65">
      <c r="A65" s="1" t="s">
        <v>19669</v>
      </c>
      <c r="B65" s="5" t="s">
        <v>423</v>
      </c>
      <c r="C65" s="2" t="s">
        <v>534</v>
      </c>
      <c r="D65" s="63" t="s">
        <v>41880</v>
      </c>
      <c r="E65" s="63" t="s">
        <v>41926</v>
      </c>
      <c r="F65" s="63" t="s">
        <v>41926</v>
      </c>
      <c r="G65" s="63"/>
      <c r="H65" s="2" t="s">
        <v>19670</v>
      </c>
    </row>
    <row r="66">
      <c r="A66" s="1" t="s">
        <v>20672</v>
      </c>
      <c r="B66" s="5" t="s">
        <v>423</v>
      </c>
      <c r="C66" s="2" t="s">
        <v>534</v>
      </c>
      <c r="D66" s="63" t="s">
        <v>41880</v>
      </c>
      <c r="E66" s="63"/>
      <c r="F66" s="63" t="s">
        <v>41880</v>
      </c>
      <c r="G66" s="63"/>
      <c r="H66" s="2" t="s">
        <v>20673</v>
      </c>
    </row>
    <row r="67">
      <c r="A67" s="1" t="s">
        <v>21780</v>
      </c>
      <c r="B67" s="5" t="s">
        <v>423</v>
      </c>
      <c r="C67" s="2" t="s">
        <v>534</v>
      </c>
      <c r="D67" s="63" t="s">
        <v>41880</v>
      </c>
      <c r="E67" s="63"/>
      <c r="F67" s="63" t="s">
        <v>459</v>
      </c>
      <c r="G67" s="63"/>
      <c r="H67" s="2" t="s">
        <v>21781</v>
      </c>
    </row>
    <row r="68">
      <c r="A68" s="2" t="s">
        <v>22120</v>
      </c>
      <c r="B68" s="8" t="s">
        <v>423</v>
      </c>
      <c r="C68" s="2" t="s">
        <v>534</v>
      </c>
      <c r="D68" s="63" t="s">
        <v>41880</v>
      </c>
      <c r="E68" s="63"/>
      <c r="F68" s="63" t="s">
        <v>459</v>
      </c>
      <c r="G68" s="63"/>
      <c r="H68" s="2" t="s">
        <v>22121</v>
      </c>
    </row>
    <row r="69">
      <c r="A69" s="2" t="s">
        <v>22393</v>
      </c>
      <c r="B69" s="8" t="s">
        <v>423</v>
      </c>
      <c r="C69" s="2" t="s">
        <v>534</v>
      </c>
      <c r="D69" s="63" t="s">
        <v>41880</v>
      </c>
      <c r="E69" s="63"/>
      <c r="F69" s="63" t="s">
        <v>459</v>
      </c>
      <c r="G69" s="63"/>
      <c r="H69" s="2" t="s">
        <v>22394</v>
      </c>
    </row>
    <row r="70">
      <c r="A70" s="1" t="s">
        <v>23096</v>
      </c>
      <c r="B70" s="5" t="s">
        <v>423</v>
      </c>
      <c r="C70" s="2" t="s">
        <v>534</v>
      </c>
      <c r="D70" s="63" t="s">
        <v>41880</v>
      </c>
      <c r="E70" s="63" t="s">
        <v>41905</v>
      </c>
      <c r="F70" s="63" t="s">
        <v>41905</v>
      </c>
      <c r="G70" s="63"/>
      <c r="H70" s="2" t="s">
        <v>23097</v>
      </c>
    </row>
    <row r="71">
      <c r="A71" s="1" t="s">
        <v>24005</v>
      </c>
      <c r="B71" s="5" t="s">
        <v>423</v>
      </c>
      <c r="C71" s="2" t="s">
        <v>534</v>
      </c>
      <c r="D71" s="63" t="s">
        <v>41880</v>
      </c>
      <c r="E71" s="63"/>
      <c r="F71" s="63" t="s">
        <v>459</v>
      </c>
      <c r="G71" s="63"/>
      <c r="H71" s="2" t="s">
        <v>41928</v>
      </c>
    </row>
    <row r="72">
      <c r="A72" s="1" t="s">
        <v>24549</v>
      </c>
      <c r="B72" s="5" t="s">
        <v>423</v>
      </c>
      <c r="C72" s="2" t="s">
        <v>534</v>
      </c>
      <c r="D72" s="63" t="s">
        <v>41880</v>
      </c>
      <c r="E72" s="63"/>
      <c r="F72" s="63" t="s">
        <v>459</v>
      </c>
      <c r="G72" s="63"/>
      <c r="H72" s="2" t="s">
        <v>24550</v>
      </c>
    </row>
    <row r="73">
      <c r="A73" s="2" t="s">
        <v>26640</v>
      </c>
      <c r="B73" s="8" t="s">
        <v>423</v>
      </c>
      <c r="C73" s="2" t="s">
        <v>534</v>
      </c>
      <c r="D73" s="63" t="s">
        <v>41880</v>
      </c>
      <c r="E73" s="63"/>
      <c r="F73" s="63" t="s">
        <v>459</v>
      </c>
      <c r="G73" s="63"/>
      <c r="H73" s="2" t="s">
        <v>26641</v>
      </c>
    </row>
    <row r="74">
      <c r="A74" s="1" t="s">
        <v>27300</v>
      </c>
      <c r="B74" s="5" t="s">
        <v>423</v>
      </c>
      <c r="C74" s="2" t="s">
        <v>534</v>
      </c>
      <c r="D74" s="63" t="s">
        <v>41880</v>
      </c>
      <c r="E74" s="63"/>
      <c r="F74" s="63" t="s">
        <v>459</v>
      </c>
      <c r="G74" s="63"/>
      <c r="H74" s="2" t="s">
        <v>27301</v>
      </c>
    </row>
    <row r="75">
      <c r="A75" s="2" t="s">
        <v>30343</v>
      </c>
      <c r="B75" s="8" t="s">
        <v>423</v>
      </c>
      <c r="C75" s="2" t="s">
        <v>534</v>
      </c>
      <c r="D75" s="63" t="s">
        <v>41880</v>
      </c>
      <c r="E75" s="63" t="s">
        <v>41929</v>
      </c>
      <c r="F75" s="63" t="s">
        <v>41930</v>
      </c>
      <c r="G75" s="63"/>
      <c r="H75" s="2" t="s">
        <v>30344</v>
      </c>
    </row>
    <row r="76">
      <c r="A76" s="1" t="s">
        <v>30833</v>
      </c>
      <c r="B76" s="5" t="s">
        <v>423</v>
      </c>
      <c r="C76" s="2" t="s">
        <v>534</v>
      </c>
      <c r="D76" s="63" t="s">
        <v>41880</v>
      </c>
      <c r="E76" s="63"/>
      <c r="F76" s="63" t="s">
        <v>459</v>
      </c>
      <c r="G76" s="63"/>
      <c r="H76" s="2" t="s">
        <v>30834</v>
      </c>
    </row>
    <row r="77">
      <c r="A77" s="2" t="s">
        <v>31179</v>
      </c>
      <c r="B77" s="8" t="s">
        <v>423</v>
      </c>
      <c r="C77" s="2" t="s">
        <v>534</v>
      </c>
      <c r="D77" s="63" t="s">
        <v>41880</v>
      </c>
      <c r="E77" s="64"/>
      <c r="F77" s="63" t="s">
        <v>27828</v>
      </c>
      <c r="G77" s="63"/>
      <c r="H77" s="2" t="s">
        <v>31180</v>
      </c>
    </row>
    <row r="78">
      <c r="A78" s="2" t="s">
        <v>31829</v>
      </c>
      <c r="B78" s="8" t="s">
        <v>423</v>
      </c>
      <c r="C78" s="2" t="s">
        <v>534</v>
      </c>
      <c r="D78" s="63" t="s">
        <v>41880</v>
      </c>
      <c r="E78" s="63"/>
      <c r="F78" s="63" t="s">
        <v>459</v>
      </c>
      <c r="G78" s="63"/>
      <c r="H78" s="2" t="s">
        <v>31830</v>
      </c>
    </row>
    <row r="79">
      <c r="A79" s="2" t="s">
        <v>32776</v>
      </c>
      <c r="B79" s="8" t="s">
        <v>423</v>
      </c>
      <c r="C79" s="2" t="s">
        <v>534</v>
      </c>
      <c r="D79" s="63" t="s">
        <v>41880</v>
      </c>
      <c r="E79" s="63"/>
      <c r="F79" s="63" t="s">
        <v>459</v>
      </c>
      <c r="G79" s="63"/>
      <c r="H79" s="2" t="s">
        <v>32777</v>
      </c>
    </row>
    <row r="80">
      <c r="A80" s="1" t="s">
        <v>32801</v>
      </c>
      <c r="B80" s="5" t="s">
        <v>423</v>
      </c>
      <c r="C80" s="2" t="s">
        <v>534</v>
      </c>
      <c r="D80" s="63" t="s">
        <v>41880</v>
      </c>
      <c r="E80" s="63"/>
      <c r="F80" s="63" t="s">
        <v>459</v>
      </c>
      <c r="G80" s="63"/>
      <c r="H80" s="2" t="s">
        <v>32802</v>
      </c>
    </row>
    <row r="81">
      <c r="A81" s="2" t="s">
        <v>32843</v>
      </c>
      <c r="B81" s="8" t="s">
        <v>423</v>
      </c>
      <c r="C81" s="2" t="s">
        <v>534</v>
      </c>
      <c r="D81" s="63" t="s">
        <v>41880</v>
      </c>
      <c r="E81" s="64"/>
      <c r="F81" s="63" t="s">
        <v>459</v>
      </c>
      <c r="G81" s="63"/>
      <c r="H81" s="2" t="s">
        <v>32844</v>
      </c>
    </row>
    <row r="82">
      <c r="A82" s="1" t="s">
        <v>32906</v>
      </c>
      <c r="B82" s="5" t="s">
        <v>423</v>
      </c>
      <c r="C82" s="2" t="s">
        <v>534</v>
      </c>
      <c r="D82" s="63" t="s">
        <v>41880</v>
      </c>
      <c r="E82" s="63"/>
      <c r="F82" s="63" t="s">
        <v>459</v>
      </c>
      <c r="G82" s="63"/>
      <c r="H82" s="2" t="s">
        <v>32907</v>
      </c>
    </row>
    <row r="83">
      <c r="A83" s="2" t="s">
        <v>34710</v>
      </c>
      <c r="B83" s="5" t="s">
        <v>423</v>
      </c>
      <c r="C83" s="2" t="s">
        <v>534</v>
      </c>
      <c r="D83" s="63" t="s">
        <v>41880</v>
      </c>
      <c r="E83" s="63"/>
      <c r="F83" s="63" t="s">
        <v>459</v>
      </c>
      <c r="G83" s="63"/>
      <c r="H83" s="2" t="s">
        <v>34711</v>
      </c>
    </row>
    <row r="84">
      <c r="A84" s="2" t="s">
        <v>35340</v>
      </c>
      <c r="B84" s="8" t="s">
        <v>423</v>
      </c>
      <c r="C84" s="2" t="s">
        <v>534</v>
      </c>
      <c r="D84" s="63" t="s">
        <v>41880</v>
      </c>
      <c r="E84" s="63"/>
      <c r="F84" s="63" t="s">
        <v>459</v>
      </c>
      <c r="G84" s="63"/>
      <c r="H84" s="2" t="s">
        <v>35341</v>
      </c>
    </row>
    <row r="85">
      <c r="A85" s="2" t="s">
        <v>35694</v>
      </c>
      <c r="B85" s="8" t="s">
        <v>423</v>
      </c>
      <c r="C85" s="2" t="s">
        <v>534</v>
      </c>
      <c r="D85" s="63" t="s">
        <v>41880</v>
      </c>
      <c r="E85" s="64"/>
      <c r="F85" s="63" t="s">
        <v>459</v>
      </c>
      <c r="G85" s="63"/>
      <c r="H85" s="2" t="s">
        <v>35695</v>
      </c>
    </row>
    <row r="86">
      <c r="A86" s="1" t="s">
        <v>36112</v>
      </c>
      <c r="B86" s="5" t="s">
        <v>423</v>
      </c>
      <c r="C86" s="2" t="s">
        <v>534</v>
      </c>
      <c r="D86" s="63" t="s">
        <v>41880</v>
      </c>
      <c r="E86" s="63"/>
      <c r="F86" s="63" t="s">
        <v>41880</v>
      </c>
      <c r="G86" s="63"/>
      <c r="H86" s="2" t="s">
        <v>36113</v>
      </c>
    </row>
    <row r="87">
      <c r="A87" s="1" t="s">
        <v>37462</v>
      </c>
      <c r="B87" s="5" t="s">
        <v>423</v>
      </c>
      <c r="C87" s="2" t="s">
        <v>534</v>
      </c>
      <c r="D87" s="63" t="s">
        <v>41880</v>
      </c>
      <c r="E87" s="63" t="s">
        <v>41931</v>
      </c>
      <c r="F87" s="63" t="s">
        <v>27828</v>
      </c>
      <c r="G87" s="63"/>
      <c r="H87" s="2" t="s">
        <v>41932</v>
      </c>
    </row>
    <row r="88">
      <c r="A88" s="1" t="s">
        <v>38179</v>
      </c>
      <c r="B88" s="5" t="s">
        <v>423</v>
      </c>
      <c r="C88" s="2" t="s">
        <v>534</v>
      </c>
      <c r="D88" s="63" t="s">
        <v>41880</v>
      </c>
      <c r="E88" s="63"/>
      <c r="F88" s="63" t="s">
        <v>459</v>
      </c>
      <c r="G88" s="63"/>
      <c r="H88" s="2" t="s">
        <v>41933</v>
      </c>
    </row>
    <row r="89">
      <c r="A89" s="2" t="s">
        <v>38590</v>
      </c>
      <c r="B89" s="8" t="s">
        <v>423</v>
      </c>
      <c r="C89" s="2" t="s">
        <v>534</v>
      </c>
      <c r="D89" s="63" t="s">
        <v>41880</v>
      </c>
      <c r="E89" s="63"/>
      <c r="F89" s="63" t="s">
        <v>41934</v>
      </c>
      <c r="G89" s="63"/>
      <c r="H89" s="2" t="s">
        <v>38591</v>
      </c>
    </row>
    <row r="90">
      <c r="A90" s="2" t="s">
        <v>38660</v>
      </c>
      <c r="B90" s="8" t="s">
        <v>423</v>
      </c>
      <c r="C90" s="2" t="s">
        <v>534</v>
      </c>
      <c r="D90" s="63" t="s">
        <v>41880</v>
      </c>
      <c r="E90" s="63"/>
      <c r="F90" s="63" t="s">
        <v>41935</v>
      </c>
      <c r="G90" s="63"/>
      <c r="H90" s="2" t="s">
        <v>38661</v>
      </c>
    </row>
    <row r="91">
      <c r="A91" s="1" t="s">
        <v>39178</v>
      </c>
      <c r="B91" s="5" t="s">
        <v>423</v>
      </c>
      <c r="C91" s="2" t="s">
        <v>534</v>
      </c>
      <c r="D91" s="63" t="s">
        <v>41880</v>
      </c>
      <c r="E91" s="63"/>
      <c r="F91" s="63" t="s">
        <v>459</v>
      </c>
      <c r="G91" s="63"/>
      <c r="H91" s="2" t="s">
        <v>39179</v>
      </c>
    </row>
    <row r="92">
      <c r="A92" s="1" t="s">
        <v>40409</v>
      </c>
      <c r="B92" s="5" t="s">
        <v>458</v>
      </c>
      <c r="C92" s="2" t="s">
        <v>534</v>
      </c>
      <c r="D92" s="63" t="s">
        <v>41880</v>
      </c>
      <c r="E92" s="63" t="s">
        <v>41936</v>
      </c>
      <c r="F92" s="63" t="s">
        <v>27828</v>
      </c>
      <c r="G92" s="63"/>
      <c r="H92" s="2" t="s">
        <v>40410</v>
      </c>
    </row>
    <row r="93">
      <c r="A93" s="1" t="s">
        <v>13262</v>
      </c>
      <c r="B93" s="5" t="s">
        <v>423</v>
      </c>
      <c r="C93" s="2" t="s">
        <v>534</v>
      </c>
      <c r="D93" s="63" t="s">
        <v>41880</v>
      </c>
      <c r="E93" s="63"/>
      <c r="F93" s="63" t="s">
        <v>41880</v>
      </c>
      <c r="G93" s="63"/>
      <c r="H93" s="2" t="s">
        <v>40542</v>
      </c>
    </row>
    <row r="94">
      <c r="A94" s="1" t="s">
        <v>40716</v>
      </c>
      <c r="B94" s="5" t="s">
        <v>423</v>
      </c>
      <c r="C94" s="2" t="s">
        <v>534</v>
      </c>
      <c r="D94" s="63" t="s">
        <v>41880</v>
      </c>
      <c r="E94" s="63" t="s">
        <v>41937</v>
      </c>
      <c r="F94" s="63" t="s">
        <v>41926</v>
      </c>
      <c r="G94" s="63"/>
      <c r="H94" s="2" t="s">
        <v>40717</v>
      </c>
    </row>
    <row r="95">
      <c r="A95" s="1" t="s">
        <v>41041</v>
      </c>
      <c r="B95" s="5" t="s">
        <v>423</v>
      </c>
      <c r="C95" s="2" t="s">
        <v>534</v>
      </c>
      <c r="D95" s="63" t="s">
        <v>41880</v>
      </c>
      <c r="E95" s="63"/>
      <c r="F95" s="63" t="s">
        <v>459</v>
      </c>
      <c r="G95" s="63"/>
      <c r="H95" s="1" t="s">
        <v>41042</v>
      </c>
    </row>
    <row r="96">
      <c r="A96" s="2" t="s">
        <v>8976</v>
      </c>
      <c r="B96" s="8" t="s">
        <v>423</v>
      </c>
      <c r="C96" s="2" t="s">
        <v>534</v>
      </c>
      <c r="D96" s="63" t="s">
        <v>41880</v>
      </c>
      <c r="E96" s="63"/>
      <c r="F96" s="63" t="s">
        <v>459</v>
      </c>
      <c r="G96" s="63"/>
      <c r="H96" s="2" t="s">
        <v>8977</v>
      </c>
    </row>
    <row r="97">
      <c r="A97" s="1" t="s">
        <v>10617</v>
      </c>
      <c r="B97" s="5" t="s">
        <v>423</v>
      </c>
      <c r="C97" s="2" t="s">
        <v>534</v>
      </c>
      <c r="D97" s="63" t="s">
        <v>41880</v>
      </c>
      <c r="E97" s="63" t="s">
        <v>41926</v>
      </c>
      <c r="F97" s="63" t="s">
        <v>41926</v>
      </c>
      <c r="G97" s="63"/>
      <c r="H97" s="2" t="s">
        <v>10618</v>
      </c>
    </row>
    <row r="98">
      <c r="A98" s="1" t="s">
        <v>1757</v>
      </c>
      <c r="B98" s="5" t="s">
        <v>423</v>
      </c>
      <c r="C98" s="2" t="s">
        <v>534</v>
      </c>
      <c r="D98" s="63" t="s">
        <v>41938</v>
      </c>
      <c r="E98" s="63"/>
      <c r="F98" s="63"/>
      <c r="G98" s="63"/>
      <c r="H98" s="2" t="s">
        <v>41939</v>
      </c>
    </row>
    <row r="99">
      <c r="A99" s="2" t="s">
        <v>2052</v>
      </c>
      <c r="B99" s="5" t="s">
        <v>423</v>
      </c>
      <c r="C99" s="2" t="s">
        <v>534</v>
      </c>
      <c r="D99" s="63" t="s">
        <v>41938</v>
      </c>
      <c r="E99" s="63"/>
      <c r="F99" s="63"/>
      <c r="G99" s="63"/>
      <c r="H99" s="2" t="s">
        <v>41940</v>
      </c>
    </row>
    <row r="100">
      <c r="A100" s="1" t="s">
        <v>2185</v>
      </c>
      <c r="B100" s="5" t="s">
        <v>423</v>
      </c>
      <c r="C100" s="2" t="s">
        <v>534</v>
      </c>
      <c r="D100" s="63" t="s">
        <v>41938</v>
      </c>
      <c r="E100" s="63"/>
      <c r="F100" s="63"/>
      <c r="G100" s="63"/>
      <c r="H100" s="2" t="s">
        <v>2186</v>
      </c>
    </row>
    <row r="101">
      <c r="A101" s="1" t="s">
        <v>6362</v>
      </c>
      <c r="B101" s="5" t="s">
        <v>423</v>
      </c>
      <c r="C101" s="2" t="s">
        <v>534</v>
      </c>
      <c r="D101" s="63" t="s">
        <v>41938</v>
      </c>
      <c r="E101" s="63"/>
      <c r="F101" s="63"/>
      <c r="G101" s="63"/>
      <c r="H101" s="2" t="s">
        <v>6363</v>
      </c>
    </row>
    <row r="102">
      <c r="A102" s="1" t="s">
        <v>8683</v>
      </c>
      <c r="B102" s="5" t="s">
        <v>423</v>
      </c>
      <c r="C102" s="2" t="s">
        <v>534</v>
      </c>
      <c r="D102" s="63" t="s">
        <v>41938</v>
      </c>
      <c r="E102" s="63"/>
      <c r="F102" s="63"/>
      <c r="G102" s="63"/>
      <c r="H102" s="2" t="s">
        <v>8684</v>
      </c>
    </row>
    <row r="103">
      <c r="A103" s="1" t="s">
        <v>11405</v>
      </c>
      <c r="B103" s="5" t="s">
        <v>423</v>
      </c>
      <c r="C103" s="2" t="s">
        <v>534</v>
      </c>
      <c r="D103" s="63" t="s">
        <v>41938</v>
      </c>
      <c r="E103" s="63"/>
      <c r="F103" s="63"/>
      <c r="G103" s="63"/>
      <c r="H103" s="2" t="s">
        <v>11406</v>
      </c>
    </row>
    <row r="104">
      <c r="A104" s="2" t="s">
        <v>11472</v>
      </c>
      <c r="B104" s="5" t="s">
        <v>423</v>
      </c>
      <c r="C104" s="2" t="s">
        <v>534</v>
      </c>
      <c r="D104" s="63" t="s">
        <v>41938</v>
      </c>
      <c r="E104" s="63"/>
      <c r="F104" s="63"/>
      <c r="G104" s="63"/>
      <c r="H104" s="2" t="s">
        <v>11473</v>
      </c>
    </row>
    <row r="105">
      <c r="A105" s="1" t="s">
        <v>13516</v>
      </c>
      <c r="B105" s="5" t="s">
        <v>423</v>
      </c>
      <c r="C105" s="2" t="s">
        <v>534</v>
      </c>
      <c r="D105" s="63" t="s">
        <v>41938</v>
      </c>
      <c r="E105" s="63"/>
      <c r="F105" s="63"/>
      <c r="G105" s="63"/>
      <c r="H105" s="2" t="s">
        <v>13517</v>
      </c>
    </row>
    <row r="106">
      <c r="A106" s="2" t="s">
        <v>13893</v>
      </c>
      <c r="B106" s="8" t="s">
        <v>423</v>
      </c>
      <c r="C106" s="2" t="s">
        <v>534</v>
      </c>
      <c r="D106" s="63" t="s">
        <v>41938</v>
      </c>
      <c r="E106" s="64"/>
      <c r="F106" s="64"/>
      <c r="G106" s="63"/>
      <c r="H106" s="2" t="s">
        <v>13894</v>
      </c>
    </row>
    <row r="107">
      <c r="A107" s="1" t="s">
        <v>14045</v>
      </c>
      <c r="B107" s="5" t="s">
        <v>423</v>
      </c>
      <c r="C107" s="2" t="s">
        <v>534</v>
      </c>
      <c r="D107" s="63" t="s">
        <v>41938</v>
      </c>
      <c r="E107" s="63"/>
      <c r="F107" s="63"/>
      <c r="G107" s="63"/>
      <c r="H107" s="2" t="s">
        <v>14046</v>
      </c>
    </row>
    <row r="108">
      <c r="A108" s="1" t="s">
        <v>15468</v>
      </c>
      <c r="B108" s="5" t="s">
        <v>423</v>
      </c>
      <c r="C108" s="2" t="s">
        <v>534</v>
      </c>
      <c r="D108" s="63" t="s">
        <v>41938</v>
      </c>
      <c r="E108" s="63"/>
      <c r="F108" s="63"/>
      <c r="G108" s="63"/>
      <c r="H108" s="2" t="s">
        <v>15469</v>
      </c>
    </row>
    <row r="109">
      <c r="A109" s="2" t="s">
        <v>17047</v>
      </c>
      <c r="B109" s="8" t="s">
        <v>423</v>
      </c>
      <c r="C109" s="2" t="s">
        <v>534</v>
      </c>
      <c r="D109" s="63" t="s">
        <v>41938</v>
      </c>
      <c r="E109" s="63"/>
      <c r="F109" s="63"/>
      <c r="G109" s="63"/>
      <c r="H109" s="2" t="s">
        <v>17048</v>
      </c>
    </row>
    <row r="110">
      <c r="A110" s="1" t="s">
        <v>17323</v>
      </c>
      <c r="B110" s="5" t="s">
        <v>423</v>
      </c>
      <c r="C110" s="2" t="s">
        <v>534</v>
      </c>
      <c r="D110" s="63" t="s">
        <v>41938</v>
      </c>
      <c r="E110" s="63"/>
      <c r="F110" s="63"/>
      <c r="G110" s="63"/>
      <c r="H110" s="2" t="s">
        <v>17324</v>
      </c>
    </row>
    <row r="111">
      <c r="A111" s="1" t="s">
        <v>17857</v>
      </c>
      <c r="B111" s="5" t="s">
        <v>423</v>
      </c>
      <c r="C111" s="2" t="s">
        <v>534</v>
      </c>
      <c r="D111" s="63" t="s">
        <v>41938</v>
      </c>
      <c r="E111" s="63"/>
      <c r="F111" s="63"/>
      <c r="G111" s="63"/>
      <c r="H111" s="2" t="s">
        <v>17858</v>
      </c>
    </row>
    <row r="112">
      <c r="A112" s="1" t="s">
        <v>18021</v>
      </c>
      <c r="B112" s="5" t="s">
        <v>423</v>
      </c>
      <c r="C112" s="2" t="s">
        <v>534</v>
      </c>
      <c r="D112" s="63" t="s">
        <v>41938</v>
      </c>
      <c r="E112" s="63"/>
      <c r="F112" s="63"/>
      <c r="G112" s="63"/>
      <c r="H112" s="2" t="s">
        <v>18022</v>
      </c>
    </row>
    <row r="113">
      <c r="A113" s="1" t="s">
        <v>18265</v>
      </c>
      <c r="B113" s="5" t="s">
        <v>423</v>
      </c>
      <c r="C113" s="2" t="s">
        <v>534</v>
      </c>
      <c r="D113" s="63" t="s">
        <v>41938</v>
      </c>
      <c r="E113" s="63"/>
      <c r="F113" s="63"/>
      <c r="G113" s="63"/>
      <c r="H113" s="2" t="s">
        <v>41941</v>
      </c>
    </row>
    <row r="114">
      <c r="A114" s="2" t="s">
        <v>19317</v>
      </c>
      <c r="B114" s="8" t="s">
        <v>423</v>
      </c>
      <c r="C114" s="2" t="s">
        <v>534</v>
      </c>
      <c r="D114" s="63" t="s">
        <v>41938</v>
      </c>
      <c r="E114" s="63"/>
      <c r="F114" s="63"/>
      <c r="G114" s="63"/>
      <c r="H114" s="2" t="s">
        <v>19318</v>
      </c>
    </row>
    <row r="115">
      <c r="A115" s="2" t="s">
        <v>20806</v>
      </c>
      <c r="B115" s="8" t="s">
        <v>458</v>
      </c>
      <c r="C115" s="2" t="s">
        <v>534</v>
      </c>
      <c r="D115" s="63" t="s">
        <v>41938</v>
      </c>
      <c r="E115" s="64"/>
      <c r="F115" s="64"/>
      <c r="G115" s="63"/>
      <c r="H115" s="2" t="s">
        <v>20807</v>
      </c>
    </row>
    <row r="116">
      <c r="A116" s="1" t="s">
        <v>22003</v>
      </c>
      <c r="B116" s="5" t="s">
        <v>423</v>
      </c>
      <c r="C116" s="2" t="s">
        <v>534</v>
      </c>
      <c r="D116" s="63" t="s">
        <v>41938</v>
      </c>
      <c r="E116" s="63"/>
      <c r="F116" s="63"/>
      <c r="G116" s="63"/>
      <c r="H116" s="2" t="s">
        <v>22004</v>
      </c>
    </row>
    <row r="117">
      <c r="A117" s="2" t="s">
        <v>22020</v>
      </c>
      <c r="B117" s="8" t="s">
        <v>423</v>
      </c>
      <c r="C117" s="2" t="s">
        <v>534</v>
      </c>
      <c r="D117" s="63" t="s">
        <v>41938</v>
      </c>
      <c r="E117" s="63"/>
      <c r="F117" s="63"/>
      <c r="G117" s="63"/>
      <c r="H117" s="2" t="s">
        <v>22021</v>
      </c>
    </row>
    <row r="118">
      <c r="A118" s="1" t="s">
        <v>23467</v>
      </c>
      <c r="B118" s="5" t="s">
        <v>423</v>
      </c>
      <c r="C118" s="2" t="s">
        <v>534</v>
      </c>
      <c r="D118" s="63" t="s">
        <v>41938</v>
      </c>
      <c r="E118" s="63"/>
      <c r="F118" s="63"/>
      <c r="G118" s="63"/>
      <c r="H118" s="2" t="s">
        <v>23468</v>
      </c>
    </row>
    <row r="119">
      <c r="A119" s="1" t="s">
        <v>29679</v>
      </c>
      <c r="B119" s="5" t="s">
        <v>423</v>
      </c>
      <c r="C119" s="2" t="s">
        <v>534</v>
      </c>
      <c r="D119" s="63" t="s">
        <v>41938</v>
      </c>
      <c r="E119" s="63"/>
      <c r="F119" s="63"/>
      <c r="G119" s="63"/>
      <c r="H119" s="2" t="s">
        <v>29680</v>
      </c>
    </row>
    <row r="120">
      <c r="A120" s="1" t="s">
        <v>30689</v>
      </c>
      <c r="B120" s="5" t="s">
        <v>423</v>
      </c>
      <c r="C120" s="2" t="s">
        <v>534</v>
      </c>
      <c r="D120" s="63" t="s">
        <v>41938</v>
      </c>
      <c r="E120" s="63"/>
      <c r="F120" s="63"/>
      <c r="G120" s="63"/>
      <c r="H120" s="2" t="s">
        <v>30690</v>
      </c>
    </row>
    <row r="121">
      <c r="A121" s="1" t="s">
        <v>31610</v>
      </c>
      <c r="B121" s="5" t="s">
        <v>423</v>
      </c>
      <c r="C121" s="2" t="s">
        <v>534</v>
      </c>
      <c r="D121" s="63" t="s">
        <v>41938</v>
      </c>
      <c r="E121" s="63"/>
      <c r="F121" s="63"/>
      <c r="G121" s="63"/>
      <c r="H121" s="2" t="s">
        <v>31611</v>
      </c>
    </row>
    <row r="122">
      <c r="A122" s="1" t="s">
        <v>35862</v>
      </c>
      <c r="B122" s="5" t="s">
        <v>423</v>
      </c>
      <c r="C122" s="2" t="s">
        <v>534</v>
      </c>
      <c r="D122" s="63" t="s">
        <v>41938</v>
      </c>
      <c r="E122" s="63"/>
      <c r="F122" s="63"/>
      <c r="G122" s="63"/>
      <c r="H122" s="2" t="s">
        <v>35863</v>
      </c>
    </row>
    <row r="123">
      <c r="A123" s="1" t="s">
        <v>36260</v>
      </c>
      <c r="B123" s="5" t="s">
        <v>423</v>
      </c>
      <c r="C123" s="2" t="s">
        <v>534</v>
      </c>
      <c r="D123" s="63" t="s">
        <v>41938</v>
      </c>
      <c r="E123" s="63"/>
      <c r="F123" s="63"/>
      <c r="G123" s="63"/>
      <c r="H123" s="2" t="s">
        <v>36261</v>
      </c>
    </row>
    <row r="124">
      <c r="A124" s="1" t="s">
        <v>40382</v>
      </c>
      <c r="B124" s="5" t="s">
        <v>423</v>
      </c>
      <c r="C124" s="2" t="s">
        <v>534</v>
      </c>
      <c r="D124" s="63" t="s">
        <v>41938</v>
      </c>
      <c r="E124" s="63"/>
      <c r="F124" s="63"/>
      <c r="G124" s="63"/>
      <c r="H124" s="2" t="s">
        <v>40383</v>
      </c>
    </row>
    <row r="125">
      <c r="A125" s="1" t="s">
        <v>40711</v>
      </c>
      <c r="B125" s="5" t="s">
        <v>423</v>
      </c>
      <c r="C125" s="2" t="s">
        <v>534</v>
      </c>
      <c r="D125" s="63" t="s">
        <v>41938</v>
      </c>
      <c r="E125" s="63"/>
      <c r="F125" s="63"/>
      <c r="G125" s="63"/>
      <c r="H125" s="2" t="s">
        <v>40712</v>
      </c>
    </row>
    <row r="126">
      <c r="A126" s="1" t="s">
        <v>40985</v>
      </c>
      <c r="B126" s="5" t="s">
        <v>423</v>
      </c>
      <c r="C126" s="2" t="s">
        <v>534</v>
      </c>
      <c r="D126" s="63" t="s">
        <v>41938</v>
      </c>
      <c r="E126" s="63"/>
      <c r="F126" s="63"/>
      <c r="G126" s="63"/>
      <c r="H126" s="2" t="s">
        <v>40986</v>
      </c>
    </row>
    <row r="127">
      <c r="A127" s="2" t="s">
        <v>38595</v>
      </c>
      <c r="B127" s="8" t="s">
        <v>423</v>
      </c>
      <c r="C127" s="2" t="s">
        <v>38596</v>
      </c>
      <c r="D127" s="63" t="s">
        <v>41938</v>
      </c>
      <c r="E127" s="64"/>
      <c r="F127" s="64"/>
      <c r="G127" s="63"/>
      <c r="H127" s="2" t="s">
        <v>38597</v>
      </c>
    </row>
    <row r="128">
      <c r="A128" s="2" t="s">
        <v>39494</v>
      </c>
      <c r="B128" s="5" t="s">
        <v>423</v>
      </c>
      <c r="C128" s="2" t="s">
        <v>38596</v>
      </c>
      <c r="D128" s="63" t="s">
        <v>41938</v>
      </c>
      <c r="E128" s="63"/>
      <c r="F128" s="63"/>
      <c r="G128" s="63"/>
      <c r="H128" s="2" t="s">
        <v>39495</v>
      </c>
    </row>
    <row r="129">
      <c r="A129" s="1" t="s">
        <v>6657</v>
      </c>
      <c r="B129" s="5" t="s">
        <v>423</v>
      </c>
      <c r="C129" s="2" t="s">
        <v>534</v>
      </c>
      <c r="D129" s="63" t="s">
        <v>41904</v>
      </c>
      <c r="E129" s="63"/>
      <c r="F129" s="63" t="s">
        <v>41923</v>
      </c>
      <c r="G129" s="63"/>
      <c r="H129" s="2" t="s">
        <v>6658</v>
      </c>
    </row>
    <row r="130">
      <c r="A130" s="1" t="s">
        <v>11177</v>
      </c>
      <c r="B130" s="5" t="s">
        <v>423</v>
      </c>
      <c r="C130" s="2" t="s">
        <v>534</v>
      </c>
      <c r="D130" s="63" t="s">
        <v>41904</v>
      </c>
      <c r="E130" s="63"/>
      <c r="F130" s="63" t="s">
        <v>459</v>
      </c>
      <c r="G130" s="63"/>
      <c r="H130" s="2" t="s">
        <v>11178</v>
      </c>
    </row>
    <row r="131">
      <c r="A131" s="1" t="s">
        <v>11425</v>
      </c>
      <c r="B131" s="5" t="s">
        <v>423</v>
      </c>
      <c r="C131" s="2" t="s">
        <v>534</v>
      </c>
      <c r="D131" s="63" t="s">
        <v>41904</v>
      </c>
      <c r="E131" s="63"/>
      <c r="F131" s="63" t="s">
        <v>41942</v>
      </c>
      <c r="G131" s="63"/>
      <c r="H131" s="2" t="s">
        <v>41943</v>
      </c>
    </row>
    <row r="132">
      <c r="A132" s="1" t="s">
        <v>13378</v>
      </c>
      <c r="B132" s="5" t="s">
        <v>423</v>
      </c>
      <c r="C132" s="2" t="s">
        <v>534</v>
      </c>
      <c r="D132" s="63" t="s">
        <v>41904</v>
      </c>
      <c r="E132" s="63"/>
      <c r="F132" s="63" t="s">
        <v>41923</v>
      </c>
      <c r="G132" s="63"/>
      <c r="H132" s="2" t="s">
        <v>13379</v>
      </c>
    </row>
    <row r="133">
      <c r="A133" s="2" t="s">
        <v>15135</v>
      </c>
      <c r="B133" s="8" t="s">
        <v>423</v>
      </c>
      <c r="C133" s="2" t="s">
        <v>534</v>
      </c>
      <c r="D133" s="63" t="s">
        <v>41904</v>
      </c>
      <c r="E133" s="64"/>
      <c r="F133" s="63" t="s">
        <v>459</v>
      </c>
      <c r="G133" s="63"/>
      <c r="H133" s="2" t="s">
        <v>15136</v>
      </c>
    </row>
    <row r="134">
      <c r="A134" s="1" t="s">
        <v>15933</v>
      </c>
      <c r="B134" s="5" t="s">
        <v>423</v>
      </c>
      <c r="C134" s="2" t="s">
        <v>534</v>
      </c>
      <c r="D134" s="63" t="s">
        <v>41904</v>
      </c>
      <c r="E134" s="63"/>
      <c r="F134" s="63" t="s">
        <v>41944</v>
      </c>
      <c r="G134" s="63"/>
      <c r="H134" s="2" t="s">
        <v>15934</v>
      </c>
    </row>
    <row r="135">
      <c r="A135" s="2" t="s">
        <v>17698</v>
      </c>
      <c r="B135" s="8" t="s">
        <v>423</v>
      </c>
      <c r="C135" s="2" t="s">
        <v>534</v>
      </c>
      <c r="D135" s="63" t="s">
        <v>41904</v>
      </c>
      <c r="E135" s="63"/>
      <c r="F135" s="63" t="s">
        <v>27828</v>
      </c>
      <c r="G135" s="63"/>
      <c r="H135" s="2" t="s">
        <v>41945</v>
      </c>
    </row>
    <row r="136">
      <c r="A136" s="1" t="s">
        <v>19699</v>
      </c>
      <c r="B136" s="5" t="s">
        <v>423</v>
      </c>
      <c r="C136" s="2" t="s">
        <v>534</v>
      </c>
      <c r="D136" s="63" t="s">
        <v>41904</v>
      </c>
      <c r="E136" s="63"/>
      <c r="F136" s="63" t="s">
        <v>41946</v>
      </c>
      <c r="G136" s="63"/>
      <c r="H136" s="2" t="s">
        <v>19700</v>
      </c>
    </row>
    <row r="137">
      <c r="A137" s="1" t="s">
        <v>33550</v>
      </c>
      <c r="B137" s="5" t="s">
        <v>423</v>
      </c>
      <c r="C137" s="2" t="s">
        <v>534</v>
      </c>
      <c r="D137" s="63" t="s">
        <v>41904</v>
      </c>
      <c r="E137" s="63"/>
      <c r="F137" s="63" t="s">
        <v>41946</v>
      </c>
      <c r="G137" s="63"/>
      <c r="H137" s="2" t="s">
        <v>33551</v>
      </c>
    </row>
    <row r="138">
      <c r="A138" s="1" t="s">
        <v>34320</v>
      </c>
      <c r="B138" s="5" t="s">
        <v>423</v>
      </c>
      <c r="C138" s="2" t="s">
        <v>534</v>
      </c>
      <c r="D138" s="63" t="s">
        <v>41904</v>
      </c>
      <c r="E138" s="63"/>
      <c r="F138" s="63" t="s">
        <v>41947</v>
      </c>
      <c r="G138" s="63"/>
      <c r="H138" s="2" t="s">
        <v>34321</v>
      </c>
    </row>
    <row r="139">
      <c r="A139" s="2" t="s">
        <v>38906</v>
      </c>
      <c r="B139" s="8" t="s">
        <v>423</v>
      </c>
      <c r="C139" s="2" t="s">
        <v>534</v>
      </c>
      <c r="D139" s="63" t="s">
        <v>41904</v>
      </c>
      <c r="E139" s="63"/>
      <c r="F139" s="63" t="s">
        <v>41923</v>
      </c>
      <c r="G139" s="63"/>
      <c r="H139" s="2" t="s">
        <v>38907</v>
      </c>
    </row>
    <row r="140">
      <c r="A140" s="1" t="s">
        <v>39437</v>
      </c>
      <c r="B140" s="5" t="s">
        <v>423</v>
      </c>
      <c r="C140" s="2" t="s">
        <v>534</v>
      </c>
      <c r="D140" s="63" t="s">
        <v>41904</v>
      </c>
      <c r="E140" s="63" t="s">
        <v>41948</v>
      </c>
      <c r="F140" s="63" t="s">
        <v>41948</v>
      </c>
      <c r="G140" s="63"/>
      <c r="H140" s="2" t="s">
        <v>39438</v>
      </c>
    </row>
    <row r="141">
      <c r="A141" s="2" t="s">
        <v>41062</v>
      </c>
      <c r="B141" s="8" t="s">
        <v>423</v>
      </c>
      <c r="C141" s="2" t="s">
        <v>534</v>
      </c>
      <c r="D141" s="63" t="s">
        <v>41904</v>
      </c>
      <c r="E141" s="63"/>
      <c r="F141" s="63" t="s">
        <v>41923</v>
      </c>
      <c r="G141" s="63"/>
      <c r="H141" s="2" t="s">
        <v>41063</v>
      </c>
    </row>
    <row r="142">
      <c r="A142" s="1" t="s">
        <v>1629</v>
      </c>
      <c r="B142" s="5" t="s">
        <v>423</v>
      </c>
      <c r="C142" s="2" t="s">
        <v>534</v>
      </c>
      <c r="D142" s="63" t="s">
        <v>41949</v>
      </c>
      <c r="E142" s="63"/>
      <c r="F142" s="63"/>
      <c r="G142" s="63"/>
      <c r="H142" s="2" t="s">
        <v>41950</v>
      </c>
    </row>
    <row r="143">
      <c r="A143" s="1" t="s">
        <v>3932</v>
      </c>
      <c r="B143" s="5" t="s">
        <v>423</v>
      </c>
      <c r="C143" s="2" t="s">
        <v>534</v>
      </c>
      <c r="D143" s="63" t="s">
        <v>41949</v>
      </c>
      <c r="E143" s="63"/>
      <c r="F143" s="63"/>
      <c r="G143" s="63"/>
      <c r="H143" s="2" t="s">
        <v>3933</v>
      </c>
    </row>
    <row r="144">
      <c r="A144" s="1" t="s">
        <v>4176</v>
      </c>
      <c r="B144" s="5" t="s">
        <v>423</v>
      </c>
      <c r="C144" s="2" t="s">
        <v>534</v>
      </c>
      <c r="D144" s="63" t="s">
        <v>41949</v>
      </c>
      <c r="E144" s="63"/>
      <c r="F144" s="63"/>
      <c r="G144" s="63"/>
      <c r="H144" s="2" t="s">
        <v>4177</v>
      </c>
    </row>
    <row r="145">
      <c r="A145" s="1" t="s">
        <v>5086</v>
      </c>
      <c r="B145" s="5" t="s">
        <v>423</v>
      </c>
      <c r="C145" s="2" t="s">
        <v>534</v>
      </c>
      <c r="D145" s="63" t="s">
        <v>41949</v>
      </c>
      <c r="E145" s="63"/>
      <c r="F145" s="63"/>
      <c r="G145" s="63"/>
      <c r="H145" s="2" t="s">
        <v>6908</v>
      </c>
    </row>
    <row r="146">
      <c r="A146" s="1" t="s">
        <v>15458</v>
      </c>
      <c r="B146" s="5" t="s">
        <v>423</v>
      </c>
      <c r="C146" s="2" t="s">
        <v>534</v>
      </c>
      <c r="D146" s="63" t="s">
        <v>41949</v>
      </c>
      <c r="E146" s="63"/>
      <c r="F146" s="63"/>
      <c r="G146" s="63"/>
      <c r="H146" s="2" t="s">
        <v>41951</v>
      </c>
    </row>
    <row r="147">
      <c r="A147" s="2" t="s">
        <v>15863</v>
      </c>
      <c r="B147" s="8" t="s">
        <v>423</v>
      </c>
      <c r="C147" s="2" t="s">
        <v>534</v>
      </c>
      <c r="D147" s="63" t="s">
        <v>41949</v>
      </c>
      <c r="E147" s="63"/>
      <c r="F147" s="63"/>
      <c r="G147" s="63"/>
      <c r="H147" s="2" t="s">
        <v>15864</v>
      </c>
    </row>
    <row r="148">
      <c r="A148" s="1" t="s">
        <v>16022</v>
      </c>
      <c r="B148" s="5" t="s">
        <v>423</v>
      </c>
      <c r="C148" s="2" t="s">
        <v>534</v>
      </c>
      <c r="D148" s="63" t="s">
        <v>41949</v>
      </c>
      <c r="E148" s="63"/>
      <c r="F148" s="63"/>
      <c r="G148" s="63"/>
      <c r="H148" s="2" t="s">
        <v>16023</v>
      </c>
    </row>
    <row r="149">
      <c r="A149" s="1" t="s">
        <v>36658</v>
      </c>
      <c r="B149" s="5" t="s">
        <v>423</v>
      </c>
      <c r="C149" s="2" t="s">
        <v>534</v>
      </c>
      <c r="D149" s="63" t="s">
        <v>41949</v>
      </c>
      <c r="E149" s="63"/>
      <c r="F149" s="63"/>
      <c r="G149" s="63"/>
      <c r="H149" s="2" t="s">
        <v>36659</v>
      </c>
    </row>
    <row r="150">
      <c r="A150" s="1" t="s">
        <v>3936</v>
      </c>
      <c r="B150" s="5" t="s">
        <v>423</v>
      </c>
      <c r="C150" s="2" t="s">
        <v>534</v>
      </c>
      <c r="D150" s="63" t="s">
        <v>41949</v>
      </c>
      <c r="E150" s="63"/>
      <c r="F150" s="63"/>
      <c r="G150" s="63"/>
      <c r="H150" s="2" t="s">
        <v>37407</v>
      </c>
    </row>
    <row r="151">
      <c r="A151" s="1" t="s">
        <v>40367</v>
      </c>
      <c r="B151" s="5" t="s">
        <v>423</v>
      </c>
      <c r="C151" s="2" t="s">
        <v>534</v>
      </c>
      <c r="D151" s="63" t="s">
        <v>41949</v>
      </c>
      <c r="E151" s="63"/>
      <c r="F151" s="63"/>
      <c r="G151" s="63"/>
      <c r="H151" s="2" t="s">
        <v>40368</v>
      </c>
    </row>
    <row r="152">
      <c r="A152" s="1" t="s">
        <v>41095</v>
      </c>
      <c r="B152" s="5" t="s">
        <v>423</v>
      </c>
      <c r="C152" s="2" t="s">
        <v>534</v>
      </c>
      <c r="D152" s="63" t="s">
        <v>41949</v>
      </c>
      <c r="E152" s="63"/>
      <c r="F152" s="63"/>
      <c r="G152" s="63"/>
      <c r="H152" s="2" t="s">
        <v>41096</v>
      </c>
    </row>
    <row r="153">
      <c r="A153" s="1" t="s">
        <v>41167</v>
      </c>
      <c r="B153" s="5" t="s">
        <v>423</v>
      </c>
      <c r="C153" s="2" t="s">
        <v>534</v>
      </c>
      <c r="D153" s="63" t="s">
        <v>41949</v>
      </c>
      <c r="E153" s="63"/>
      <c r="F153" s="63"/>
      <c r="G153" s="63"/>
      <c r="H153" s="2" t="s">
        <v>41168</v>
      </c>
    </row>
    <row r="154">
      <c r="A154" s="1" t="s">
        <v>13866</v>
      </c>
      <c r="B154" s="5" t="s">
        <v>458</v>
      </c>
      <c r="C154" s="2" t="s">
        <v>534</v>
      </c>
      <c r="D154" s="63"/>
      <c r="E154" s="63" t="s">
        <v>41952</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